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S:\Endowment\"/>
    </mc:Choice>
  </mc:AlternateContent>
  <xr:revisionPtr revIDLastSave="0" documentId="13_ncr:1_{A153E402-81EC-4EB0-8D99-0D6BF756CB7C}" xr6:coauthVersionLast="47" xr6:coauthVersionMax="47" xr10:uidLastSave="{00000000-0000-0000-0000-000000000000}"/>
  <workbookProtection workbookAlgorithmName="SHA-512" workbookHashValue="C9EjA4RSMlQALmaiCn+R/7WDSMCpA/l0x9GM5Knkkj0DjrwGQ4lFxw3aMGkuAq3DNcsMN2eeGpQxgdENrjou4Q==" workbookSaltValue="/+D5Sx1/B5GCScrygWV3aA==" workbookSpinCount="100000" lockStructure="1"/>
  <bookViews>
    <workbookView xWindow="-120" yWindow="-120" windowWidth="29040" windowHeight="17520" activeTab="1" xr2:uid="{00000000-000D-0000-FFFF-FFFF00000000}"/>
  </bookViews>
  <sheets>
    <sheet name="How to Read the File" sheetId="7" r:id="rId1"/>
    <sheet name="Share Value and Distribution" sheetId="5" r:id="rId2"/>
    <sheet name="Example" sheetId="8" r:id="rId3"/>
  </sheets>
  <definedNames>
    <definedName name="\SHARERATE">#REF!</definedName>
    <definedName name="__123Graph_AGRAPH2" hidden="1">'Share Value and Distribution'!$B$145:$B$167</definedName>
    <definedName name="__123Graph_BGRAPH2" hidden="1">'Share Value and Distribution'!$C$145:$C$167</definedName>
    <definedName name="__123Graph_XGRAPH2" hidden="1">'Share Value and Distribution'!$A$145:$A$167</definedName>
    <definedName name="BALANCE">#REF!</definedName>
    <definedName name="DATA">'Share Value and Distribution'!$A$133:$M$503</definedName>
    <definedName name="MEMO">#REF!</definedName>
    <definedName name="_xlnm.Print_Area" localSheetId="0">'How to Read the File'!$B$2:$D$29</definedName>
    <definedName name="_xlnm.Print_Area" localSheetId="1">'Share Value and Distribution'!$A$77:$P$507</definedName>
    <definedName name="_xlnm.Print_Titles" localSheetId="1">'Share Value and Distribution'!$1:$7</definedName>
    <definedName name="SHARCAL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1" i="5" l="1"/>
  <c r="E284" i="5" l="1"/>
  <c r="E282" i="5"/>
  <c r="E281" i="5" l="1"/>
  <c r="E280" i="5" l="1"/>
  <c r="E279" i="5" l="1"/>
  <c r="E276" i="5" l="1"/>
  <c r="E272" i="5" l="1"/>
  <c r="E271" i="5" l="1"/>
  <c r="E268" i="5" l="1"/>
  <c r="E267" i="5"/>
  <c r="E264" i="5" l="1"/>
  <c r="E263" i="5" l="1"/>
  <c r="E262" i="5" l="1"/>
  <c r="D32" i="8" l="1"/>
  <c r="E258" i="5" l="1"/>
  <c r="E257" i="5"/>
  <c r="E256" i="5"/>
  <c r="K256" i="5" s="1"/>
  <c r="D37" i="8" l="1"/>
  <c r="E253" i="5" l="1"/>
  <c r="E234" i="5" l="1"/>
  <c r="I249" i="5" l="1"/>
  <c r="I248" i="5"/>
  <c r="F248" i="5" l="1"/>
  <c r="F247" i="5" l="1"/>
  <c r="F246" i="5" l="1"/>
  <c r="F245" i="5"/>
  <c r="F240" i="5" l="1"/>
  <c r="Q240" i="5"/>
  <c r="Q239" i="5"/>
  <c r="F241" i="5"/>
  <c r="F242" i="5"/>
  <c r="F243" i="5" l="1"/>
  <c r="F244" i="5"/>
  <c r="P240" i="5"/>
  <c r="P239" i="5"/>
  <c r="N239" i="5"/>
  <c r="I239" i="5"/>
  <c r="I240" i="5" l="1"/>
  <c r="F239" i="5"/>
  <c r="F238" i="5"/>
  <c r="Q237" i="5"/>
  <c r="N204" i="5" l="1"/>
  <c r="L208" i="5"/>
  <c r="Q206" i="5"/>
  <c r="Q238" i="5" l="1"/>
  <c r="Q208" i="5"/>
  <c r="Q207" i="5"/>
  <c r="Q205" i="5"/>
  <c r="K238" i="5"/>
  <c r="N232" i="5"/>
  <c r="R208" i="5" l="1"/>
  <c r="K208" i="5" l="1"/>
  <c r="K207" i="5"/>
  <c r="K206" i="5"/>
  <c r="K205" i="5"/>
  <c r="K237" i="5"/>
  <c r="N237" i="5" l="1"/>
  <c r="N236" i="5"/>
  <c r="F237" i="5"/>
  <c r="I235" i="5"/>
  <c r="J235" i="5" s="1"/>
  <c r="P40" i="5"/>
  <c r="I233" i="5"/>
  <c r="E233" i="5"/>
  <c r="E232" i="5"/>
  <c r="I230" i="5"/>
  <c r="J230" i="5" s="1"/>
  <c r="N221" i="5"/>
  <c r="N205" i="5"/>
  <c r="N206" i="5"/>
  <c r="E222" i="5"/>
  <c r="Q222" i="5" s="1"/>
  <c r="N222" i="5"/>
  <c r="E223" i="5"/>
  <c r="N223" i="5"/>
  <c r="E224" i="5"/>
  <c r="N224" i="5"/>
  <c r="E225" i="5"/>
  <c r="N225" i="5"/>
  <c r="E226" i="5"/>
  <c r="I226" i="5"/>
  <c r="J226" i="5" s="1"/>
  <c r="I225" i="5"/>
  <c r="J225" i="5" s="1"/>
  <c r="I224" i="5"/>
  <c r="J224" i="5" s="1"/>
  <c r="I223" i="5"/>
  <c r="J223" i="5" s="1"/>
  <c r="I222" i="5"/>
  <c r="J222" i="5" s="1"/>
  <c r="I221" i="5"/>
  <c r="J221" i="5" s="1"/>
  <c r="P28" i="5"/>
  <c r="P29" i="5"/>
  <c r="P30" i="5"/>
  <c r="P31" i="5"/>
  <c r="P32" i="5"/>
  <c r="P33" i="5"/>
  <c r="P34" i="5"/>
  <c r="P35" i="5"/>
  <c r="P36" i="5"/>
  <c r="P37" i="5"/>
  <c r="P38" i="5"/>
  <c r="P39"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N220" i="5"/>
  <c r="E221" i="5"/>
  <c r="P221" i="5"/>
  <c r="P222" i="5"/>
  <c r="P223" i="5"/>
  <c r="P224" i="5"/>
  <c r="P225" i="5"/>
  <c r="E209" i="5"/>
  <c r="E210" i="5"/>
  <c r="E211" i="5"/>
  <c r="E212" i="5"/>
  <c r="E213" i="5"/>
  <c r="E214" i="5"/>
  <c r="E215" i="5"/>
  <c r="E216" i="5"/>
  <c r="E217"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E220" i="5"/>
  <c r="N218" i="5"/>
  <c r="N219" i="5"/>
  <c r="N216" i="5"/>
  <c r="N217"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I20" i="5"/>
  <c r="J20" i="5" s="1"/>
  <c r="I21" i="5"/>
  <c r="J21" i="5" s="1"/>
  <c r="I22" i="5"/>
  <c r="J22" i="5" s="1"/>
  <c r="I23" i="5"/>
  <c r="J23" i="5" s="1"/>
  <c r="I24" i="5"/>
  <c r="J24" i="5" s="1"/>
  <c r="I25" i="5"/>
  <c r="J25" i="5" s="1"/>
  <c r="I26" i="5"/>
  <c r="J26" i="5" s="1"/>
  <c r="I27" i="5"/>
  <c r="J27" i="5" s="1"/>
  <c r="I28" i="5"/>
  <c r="J28" i="5" s="1"/>
  <c r="I29" i="5"/>
  <c r="J29" i="5" s="1"/>
  <c r="I30" i="5"/>
  <c r="J30" i="5" s="1"/>
  <c r="I31" i="5"/>
  <c r="J31" i="5" s="1"/>
  <c r="I32" i="5"/>
  <c r="J32" i="5" s="1"/>
  <c r="I33" i="5"/>
  <c r="J33" i="5" s="1"/>
  <c r="I34" i="5"/>
  <c r="J34" i="5" s="1"/>
  <c r="I35" i="5"/>
  <c r="J35" i="5" s="1"/>
  <c r="I36" i="5"/>
  <c r="J36" i="5" s="1"/>
  <c r="I37" i="5"/>
  <c r="J37" i="5" s="1"/>
  <c r="I38" i="5"/>
  <c r="J38" i="5" s="1"/>
  <c r="I39" i="5"/>
  <c r="J39" i="5" s="1"/>
  <c r="I40" i="5"/>
  <c r="J40" i="5" s="1"/>
  <c r="I41" i="5"/>
  <c r="J41" i="5" s="1"/>
  <c r="I42" i="5"/>
  <c r="J42" i="5" s="1"/>
  <c r="I43" i="5"/>
  <c r="J43" i="5" s="1"/>
  <c r="I44" i="5"/>
  <c r="J44" i="5" s="1"/>
  <c r="I45" i="5"/>
  <c r="J45" i="5" s="1"/>
  <c r="I46" i="5"/>
  <c r="J46" i="5" s="1"/>
  <c r="I47" i="5"/>
  <c r="J47" i="5" s="1"/>
  <c r="I48" i="5"/>
  <c r="J48" i="5" s="1"/>
  <c r="I49" i="5"/>
  <c r="J49" i="5" s="1"/>
  <c r="I50" i="5"/>
  <c r="J50" i="5" s="1"/>
  <c r="I51" i="5"/>
  <c r="J51" i="5" s="1"/>
  <c r="I52" i="5"/>
  <c r="J52" i="5" s="1"/>
  <c r="I53" i="5"/>
  <c r="J53" i="5" s="1"/>
  <c r="I54" i="5"/>
  <c r="J54" i="5" s="1"/>
  <c r="I55" i="5"/>
  <c r="J55" i="5" s="1"/>
  <c r="I56" i="5"/>
  <c r="J56" i="5" s="1"/>
  <c r="I57" i="5"/>
  <c r="J57" i="5" s="1"/>
  <c r="I58" i="5"/>
  <c r="J58" i="5" s="1"/>
  <c r="I59" i="5"/>
  <c r="J59" i="5" s="1"/>
  <c r="I60" i="5"/>
  <c r="J60" i="5" s="1"/>
  <c r="I61" i="5"/>
  <c r="J61" i="5" s="1"/>
  <c r="I62" i="5"/>
  <c r="J62" i="5" s="1"/>
  <c r="I63" i="5"/>
  <c r="J63" i="5" s="1"/>
  <c r="I64" i="5"/>
  <c r="J64" i="5" s="1"/>
  <c r="I65" i="5"/>
  <c r="J65" i="5" s="1"/>
  <c r="I66" i="5"/>
  <c r="J66" i="5" s="1"/>
  <c r="I67" i="5"/>
  <c r="J67" i="5" s="1"/>
  <c r="I68" i="5"/>
  <c r="J68" i="5" s="1"/>
  <c r="I69" i="5"/>
  <c r="J69" i="5" s="1"/>
  <c r="I70" i="5"/>
  <c r="J70" i="5" s="1"/>
  <c r="I71" i="5"/>
  <c r="J71" i="5" s="1"/>
  <c r="I72" i="5"/>
  <c r="J72" i="5" s="1"/>
  <c r="I73" i="5"/>
  <c r="J73" i="5" s="1"/>
  <c r="I74" i="5"/>
  <c r="J74" i="5" s="1"/>
  <c r="I75" i="5"/>
  <c r="J75" i="5" s="1"/>
  <c r="I76" i="5"/>
  <c r="J76" i="5" s="1"/>
  <c r="I77" i="5"/>
  <c r="J77" i="5" s="1"/>
  <c r="I78" i="5"/>
  <c r="J78" i="5" s="1"/>
  <c r="I79" i="5"/>
  <c r="J79" i="5" s="1"/>
  <c r="I80" i="5"/>
  <c r="J80" i="5" s="1"/>
  <c r="I81" i="5"/>
  <c r="J81" i="5" s="1"/>
  <c r="I82" i="5"/>
  <c r="J82" i="5" s="1"/>
  <c r="I83" i="5"/>
  <c r="J83" i="5" s="1"/>
  <c r="I84" i="5"/>
  <c r="J84" i="5" s="1"/>
  <c r="I85" i="5"/>
  <c r="J85" i="5" s="1"/>
  <c r="I86" i="5"/>
  <c r="J86" i="5" s="1"/>
  <c r="I87" i="5"/>
  <c r="J87" i="5" s="1"/>
  <c r="I88" i="5"/>
  <c r="J88" i="5" s="1"/>
  <c r="N211" i="5"/>
  <c r="N199" i="5"/>
  <c r="N200"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201" i="5"/>
  <c r="N202" i="5"/>
  <c r="N203" i="5"/>
  <c r="N207" i="5"/>
  <c r="N208" i="5"/>
  <c r="N209" i="5"/>
  <c r="N210" i="5"/>
  <c r="N212" i="5"/>
  <c r="N213" i="5"/>
  <c r="N214" i="5"/>
  <c r="N215" i="5"/>
  <c r="E152" i="5"/>
  <c r="K152" i="5" s="1"/>
  <c r="E153" i="5"/>
  <c r="K153" i="5" s="1"/>
  <c r="E154" i="5"/>
  <c r="K154" i="5" s="1"/>
  <c r="E155" i="5"/>
  <c r="K155" i="5" s="1"/>
  <c r="E156" i="5"/>
  <c r="K156" i="5" s="1"/>
  <c r="E157" i="5"/>
  <c r="K157" i="5" s="1"/>
  <c r="E158" i="5"/>
  <c r="K158" i="5" s="1"/>
  <c r="E159" i="5"/>
  <c r="K159" i="5" s="1"/>
  <c r="E160" i="5"/>
  <c r="K160" i="5" s="1"/>
  <c r="E161" i="5"/>
  <c r="K161" i="5" s="1"/>
  <c r="E162" i="5"/>
  <c r="K162" i="5" s="1"/>
  <c r="E163" i="5"/>
  <c r="K163" i="5" s="1"/>
  <c r="E164" i="5"/>
  <c r="K164" i="5" s="1"/>
  <c r="E165" i="5"/>
  <c r="K165" i="5" s="1"/>
  <c r="E166" i="5"/>
  <c r="K166" i="5" s="1"/>
  <c r="K167" i="5"/>
  <c r="K168" i="5"/>
  <c r="E169" i="5"/>
  <c r="K169" i="5" s="1"/>
  <c r="E170" i="5"/>
  <c r="K170" i="5" s="1"/>
  <c r="E171" i="5"/>
  <c r="E172" i="5"/>
  <c r="K172" i="5" s="1"/>
  <c r="E173" i="5"/>
  <c r="K173" i="5" s="1"/>
  <c r="E174" i="5"/>
  <c r="K174" i="5" s="1"/>
  <c r="E175" i="5"/>
  <c r="E176" i="5"/>
  <c r="K176" i="5" s="1"/>
  <c r="I89" i="5"/>
  <c r="J89" i="5" s="1"/>
  <c r="I90" i="5"/>
  <c r="J90" i="5" s="1"/>
  <c r="I91" i="5"/>
  <c r="J91" i="5" s="1"/>
  <c r="I92" i="5"/>
  <c r="J92" i="5" s="1"/>
  <c r="I93" i="5"/>
  <c r="J93" i="5" s="1"/>
  <c r="I94" i="5"/>
  <c r="J94" i="5" s="1"/>
  <c r="I95" i="5"/>
  <c r="J95" i="5" s="1"/>
  <c r="I96" i="5"/>
  <c r="J96" i="5" s="1"/>
  <c r="I97" i="5"/>
  <c r="J97" i="5" s="1"/>
  <c r="I98" i="5"/>
  <c r="J98" i="5" s="1"/>
  <c r="I99" i="5"/>
  <c r="J99" i="5" s="1"/>
  <c r="I100" i="5"/>
  <c r="J100" i="5" s="1"/>
  <c r="I101" i="5"/>
  <c r="J101" i="5" s="1"/>
  <c r="I102" i="5"/>
  <c r="J102" i="5" s="1"/>
  <c r="I103" i="5"/>
  <c r="J103" i="5" s="1"/>
  <c r="I104" i="5"/>
  <c r="J104" i="5" s="1"/>
  <c r="I105" i="5"/>
  <c r="J105" i="5" s="1"/>
  <c r="I106" i="5"/>
  <c r="J106" i="5" s="1"/>
  <c r="I107" i="5"/>
  <c r="J107" i="5" s="1"/>
  <c r="I108" i="5"/>
  <c r="J108" i="5" s="1"/>
  <c r="I109" i="5"/>
  <c r="J109" i="5" s="1"/>
  <c r="I110" i="5"/>
  <c r="J110" i="5" s="1"/>
  <c r="I111" i="5"/>
  <c r="J111" i="5" s="1"/>
  <c r="I112" i="5"/>
  <c r="J112" i="5" s="1"/>
  <c r="I113" i="5"/>
  <c r="J113" i="5" s="1"/>
  <c r="I114" i="5"/>
  <c r="J114" i="5" s="1"/>
  <c r="I115" i="5"/>
  <c r="J115" i="5" s="1"/>
  <c r="I116" i="5"/>
  <c r="J116" i="5" s="1"/>
  <c r="I117" i="5"/>
  <c r="J117" i="5" s="1"/>
  <c r="I118" i="5"/>
  <c r="J118" i="5" s="1"/>
  <c r="I119" i="5"/>
  <c r="J119" i="5" s="1"/>
  <c r="I120" i="5"/>
  <c r="J120" i="5" s="1"/>
  <c r="I121" i="5"/>
  <c r="J121" i="5" s="1"/>
  <c r="I122" i="5"/>
  <c r="J122" i="5" s="1"/>
  <c r="I123" i="5"/>
  <c r="J123" i="5" s="1"/>
  <c r="I124" i="5"/>
  <c r="J124" i="5" s="1"/>
  <c r="I125" i="5"/>
  <c r="J125" i="5" s="1"/>
  <c r="I126" i="5"/>
  <c r="J126" i="5" s="1"/>
  <c r="I127" i="5"/>
  <c r="J127" i="5" s="1"/>
  <c r="I128" i="5"/>
  <c r="J128" i="5" s="1"/>
  <c r="I129" i="5"/>
  <c r="J129" i="5" s="1"/>
  <c r="I130" i="5"/>
  <c r="J130" i="5" s="1"/>
  <c r="I131" i="5"/>
  <c r="J131" i="5" s="1"/>
  <c r="I132" i="5"/>
  <c r="J132" i="5" s="1"/>
  <c r="I133" i="5"/>
  <c r="J133" i="5" s="1"/>
  <c r="I134" i="5"/>
  <c r="J134" i="5" s="1"/>
  <c r="I135" i="5"/>
  <c r="J135" i="5" s="1"/>
  <c r="I136" i="5"/>
  <c r="J136" i="5" s="1"/>
  <c r="I137" i="5"/>
  <c r="J137" i="5" s="1"/>
  <c r="I138" i="5"/>
  <c r="J138" i="5" s="1"/>
  <c r="I139" i="5"/>
  <c r="J139" i="5" s="1"/>
  <c r="I140" i="5"/>
  <c r="J140" i="5" s="1"/>
  <c r="I141" i="5"/>
  <c r="J141" i="5" s="1"/>
  <c r="I142" i="5"/>
  <c r="J142" i="5" s="1"/>
  <c r="I143" i="5"/>
  <c r="J143" i="5" s="1"/>
  <c r="I144" i="5"/>
  <c r="J144" i="5" s="1"/>
  <c r="I145" i="5"/>
  <c r="J145" i="5" s="1"/>
  <c r="I146" i="5"/>
  <c r="J146" i="5" s="1"/>
  <c r="I147" i="5"/>
  <c r="J147" i="5" s="1"/>
  <c r="I148" i="5"/>
  <c r="J148" i="5" s="1"/>
  <c r="I149" i="5"/>
  <c r="J149" i="5" s="1"/>
  <c r="I150" i="5"/>
  <c r="J150" i="5" s="1"/>
  <c r="I151" i="5"/>
  <c r="J151" i="5" s="1"/>
  <c r="I152" i="5"/>
  <c r="J152" i="5" s="1"/>
  <c r="I153" i="5"/>
  <c r="J153" i="5" s="1"/>
  <c r="I154" i="5"/>
  <c r="J154" i="5" s="1"/>
  <c r="I155" i="5"/>
  <c r="J155" i="5" s="1"/>
  <c r="I156" i="5"/>
  <c r="J156" i="5" s="1"/>
  <c r="I157" i="5"/>
  <c r="J157" i="5" s="1"/>
  <c r="I158" i="5"/>
  <c r="J158" i="5" s="1"/>
  <c r="I159" i="5"/>
  <c r="J159" i="5" s="1"/>
  <c r="I160" i="5"/>
  <c r="J160" i="5" s="1"/>
  <c r="I161" i="5"/>
  <c r="J161" i="5" s="1"/>
  <c r="I162" i="5"/>
  <c r="J162" i="5" s="1"/>
  <c r="I163" i="5"/>
  <c r="J163" i="5" s="1"/>
  <c r="I164" i="5"/>
  <c r="J164" i="5" s="1"/>
  <c r="I165" i="5"/>
  <c r="J165" i="5" s="1"/>
  <c r="I166" i="5"/>
  <c r="J166" i="5" s="1"/>
  <c r="I167" i="5"/>
  <c r="J167" i="5" s="1"/>
  <c r="I168" i="5"/>
  <c r="J168" i="5" s="1"/>
  <c r="I169" i="5"/>
  <c r="J169" i="5" s="1"/>
  <c r="I170" i="5"/>
  <c r="J170" i="5" s="1"/>
  <c r="I171" i="5"/>
  <c r="J171" i="5" s="1"/>
  <c r="I172" i="5"/>
  <c r="J172" i="5" s="1"/>
  <c r="I173" i="5"/>
  <c r="J173" i="5" s="1"/>
  <c r="I174" i="5"/>
  <c r="J174" i="5" s="1"/>
  <c r="I175" i="5"/>
  <c r="J175" i="5" s="1"/>
  <c r="I176" i="5"/>
  <c r="J176" i="5" s="1"/>
  <c r="P220" i="5"/>
  <c r="E218" i="5"/>
  <c r="E219" i="5"/>
  <c r="E203" i="5"/>
  <c r="Q203" i="5" s="1"/>
  <c r="E202" i="5"/>
  <c r="Q202" i="5" s="1"/>
  <c r="E201" i="5"/>
  <c r="Q201" i="5" s="1"/>
  <c r="E200" i="5"/>
  <c r="Q200" i="5" s="1"/>
  <c r="E199" i="5"/>
  <c r="Q199" i="5" s="1"/>
  <c r="E198" i="5"/>
  <c r="Q198" i="5" s="1"/>
  <c r="E197" i="5"/>
  <c r="Q197" i="5" s="1"/>
  <c r="E196" i="5"/>
  <c r="Q196" i="5" s="1"/>
  <c r="E195" i="5"/>
  <c r="Q195" i="5" s="1"/>
  <c r="E194" i="5"/>
  <c r="Q194" i="5" s="1"/>
  <c r="E193" i="5"/>
  <c r="Q193" i="5" s="1"/>
  <c r="E192" i="5"/>
  <c r="Q192" i="5" s="1"/>
  <c r="R192" i="5" s="1"/>
  <c r="E191" i="5"/>
  <c r="E190" i="5"/>
  <c r="K190" i="5" s="1"/>
  <c r="E189" i="5"/>
  <c r="E188" i="5"/>
  <c r="K188" i="5" s="1"/>
  <c r="E187" i="5"/>
  <c r="E186" i="5"/>
  <c r="K186" i="5" s="1"/>
  <c r="E185" i="5"/>
  <c r="E184" i="5"/>
  <c r="K184" i="5" s="1"/>
  <c r="E183" i="5"/>
  <c r="E182" i="5"/>
  <c r="K182" i="5" s="1"/>
  <c r="E181" i="5"/>
  <c r="E180" i="5"/>
  <c r="K180" i="5" s="1"/>
  <c r="E179" i="5"/>
  <c r="E178" i="5"/>
  <c r="K178" i="5" s="1"/>
  <c r="E177" i="5"/>
  <c r="E204" i="5"/>
  <c r="I202" i="5"/>
  <c r="J202" i="5" s="1"/>
  <c r="I201" i="5"/>
  <c r="J201" i="5" s="1"/>
  <c r="I200" i="5"/>
  <c r="J200" i="5" s="1"/>
  <c r="I199" i="5"/>
  <c r="J199" i="5" s="1"/>
  <c r="I198" i="5"/>
  <c r="J198" i="5" s="1"/>
  <c r="I197" i="5"/>
  <c r="J197" i="5" s="1"/>
  <c r="I196" i="5"/>
  <c r="J196" i="5" s="1"/>
  <c r="I195" i="5"/>
  <c r="J195" i="5" s="1"/>
  <c r="I194" i="5"/>
  <c r="J194" i="5" s="1"/>
  <c r="I193" i="5"/>
  <c r="J193" i="5" s="1"/>
  <c r="I180" i="5"/>
  <c r="J180" i="5" s="1"/>
  <c r="I179" i="5"/>
  <c r="J179" i="5" s="1"/>
  <c r="I178" i="5"/>
  <c r="J178" i="5" s="1"/>
  <c r="I177" i="5"/>
  <c r="J177" i="5" s="1"/>
  <c r="A138" i="5"/>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133" i="5"/>
  <c r="A134" i="5" s="1"/>
  <c r="A135" i="5" s="1"/>
  <c r="A136" i="5" s="1"/>
  <c r="A137" i="5" s="1"/>
  <c r="I220" i="5"/>
  <c r="J220" i="5" s="1"/>
  <c r="I219" i="5"/>
  <c r="J219" i="5" s="1"/>
  <c r="I218" i="5"/>
  <c r="J218" i="5" s="1"/>
  <c r="I217" i="5"/>
  <c r="J217" i="5" s="1"/>
  <c r="I216" i="5"/>
  <c r="J216" i="5" s="1"/>
  <c r="I215" i="5"/>
  <c r="J215" i="5" s="1"/>
  <c r="I214" i="5"/>
  <c r="J214" i="5" s="1"/>
  <c r="I213" i="5"/>
  <c r="J213" i="5" s="1"/>
  <c r="I212" i="5"/>
  <c r="J212" i="5" s="1"/>
  <c r="I211" i="5"/>
  <c r="J211" i="5" s="1"/>
  <c r="I210" i="5"/>
  <c r="J210" i="5" s="1"/>
  <c r="I209" i="5"/>
  <c r="J209" i="5" s="1"/>
  <c r="I208" i="5"/>
  <c r="J208" i="5" s="1"/>
  <c r="I207" i="5"/>
  <c r="J207" i="5" s="1"/>
  <c r="I206" i="5"/>
  <c r="J206" i="5" s="1"/>
  <c r="I205" i="5"/>
  <c r="J205" i="5" s="1"/>
  <c r="I204" i="5"/>
  <c r="J204" i="5" s="1"/>
  <c r="I203" i="5"/>
  <c r="J20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E151" i="5"/>
  <c r="N226" i="5"/>
  <c r="E227" i="5"/>
  <c r="I227" i="5"/>
  <c r="J227" i="5" s="1"/>
  <c r="P226" i="5"/>
  <c r="P227" i="5"/>
  <c r="I228" i="5"/>
  <c r="J228" i="5" s="1"/>
  <c r="E228" i="5"/>
  <c r="N227" i="5"/>
  <c r="N228" i="5"/>
  <c r="E229" i="5"/>
  <c r="P228" i="5"/>
  <c r="I229" i="5"/>
  <c r="J229" i="5" s="1"/>
  <c r="N229" i="5"/>
  <c r="P229" i="5"/>
  <c r="E230" i="5"/>
  <c r="P230" i="5"/>
  <c r="E231" i="5"/>
  <c r="N230" i="5"/>
  <c r="I231" i="5"/>
  <c r="O9" i="5" l="1"/>
  <c r="O10" i="5"/>
  <c r="L212" i="5"/>
  <c r="M212" i="5" s="1"/>
  <c r="O15" i="5"/>
  <c r="O11" i="5"/>
  <c r="O14" i="5"/>
  <c r="O216" i="5"/>
  <c r="O204" i="5"/>
  <c r="O230" i="5"/>
  <c r="R194" i="5"/>
  <c r="R198" i="5"/>
  <c r="L196" i="5"/>
  <c r="K200" i="5"/>
  <c r="R201" i="5"/>
  <c r="L220" i="5"/>
  <c r="L216" i="5"/>
  <c r="O12" i="5"/>
  <c r="O13" i="5"/>
  <c r="K192" i="5"/>
  <c r="Q219" i="5"/>
  <c r="K219" i="5"/>
  <c r="Q220" i="5"/>
  <c r="K220" i="5"/>
  <c r="Q217" i="5"/>
  <c r="K217" i="5"/>
  <c r="Q215" i="5"/>
  <c r="K215" i="5"/>
  <c r="Q213" i="5"/>
  <c r="K213" i="5"/>
  <c r="Q211" i="5"/>
  <c r="K211" i="5"/>
  <c r="Q209" i="5"/>
  <c r="R209" i="5" s="1"/>
  <c r="K209" i="5"/>
  <c r="Q221" i="5"/>
  <c r="K221" i="5"/>
  <c r="F232" i="5"/>
  <c r="Q232" i="5"/>
  <c r="K232" i="5"/>
  <c r="L148" i="5"/>
  <c r="O222" i="5"/>
  <c r="F231" i="5"/>
  <c r="Q231" i="5"/>
  <c r="K231" i="5"/>
  <c r="Q230" i="5"/>
  <c r="K230" i="5"/>
  <c r="Q228" i="5"/>
  <c r="K228" i="5"/>
  <c r="Q227" i="5"/>
  <c r="K227" i="5"/>
  <c r="Q229" i="5"/>
  <c r="K229" i="5"/>
  <c r="Q218" i="5"/>
  <c r="K218" i="5"/>
  <c r="Q216" i="5"/>
  <c r="K216" i="5"/>
  <c r="Q214" i="5"/>
  <c r="K214" i="5"/>
  <c r="Q212" i="5"/>
  <c r="K212" i="5"/>
  <c r="Q210" i="5"/>
  <c r="K210" i="5"/>
  <c r="Q226" i="5"/>
  <c r="K226" i="5"/>
  <c r="Q225" i="5"/>
  <c r="K225" i="5"/>
  <c r="Q224" i="5"/>
  <c r="K224" i="5"/>
  <c r="Q223" i="5"/>
  <c r="K223" i="5"/>
  <c r="K222" i="5"/>
  <c r="F233" i="5"/>
  <c r="Q233" i="5"/>
  <c r="K233" i="5"/>
  <c r="R197" i="5"/>
  <c r="R196" i="5"/>
  <c r="R200" i="5"/>
  <c r="R202" i="5"/>
  <c r="R193" i="5"/>
  <c r="R195" i="5"/>
  <c r="R199" i="5"/>
  <c r="R203" i="5"/>
  <c r="O228" i="5"/>
  <c r="O219" i="5"/>
  <c r="O217" i="5"/>
  <c r="O213" i="5"/>
  <c r="O209" i="5"/>
  <c r="O205" i="5"/>
  <c r="O201" i="5"/>
  <c r="O197" i="5"/>
  <c r="O193" i="5"/>
  <c r="O189" i="5"/>
  <c r="O185" i="5"/>
  <c r="O181" i="5"/>
  <c r="O177" i="5"/>
  <c r="O173" i="5"/>
  <c r="O169" i="5"/>
  <c r="O165" i="5"/>
  <c r="O161" i="5"/>
  <c r="O157" i="5"/>
  <c r="O153" i="5"/>
  <c r="O149" i="5"/>
  <c r="O145" i="5"/>
  <c r="O141" i="5"/>
  <c r="O137" i="5"/>
  <c r="O133" i="5"/>
  <c r="O129" i="5"/>
  <c r="O125" i="5"/>
  <c r="O121" i="5"/>
  <c r="O117" i="5"/>
  <c r="O113" i="5"/>
  <c r="O109" i="5"/>
  <c r="O105" i="5"/>
  <c r="O101" i="5"/>
  <c r="O97" i="5"/>
  <c r="O93" i="5"/>
  <c r="O89" i="5"/>
  <c r="O85" i="5"/>
  <c r="O81" i="5"/>
  <c r="O77" i="5"/>
  <c r="O73" i="5"/>
  <c r="O69" i="5"/>
  <c r="O65" i="5"/>
  <c r="O61" i="5"/>
  <c r="O57" i="5"/>
  <c r="O53" i="5"/>
  <c r="O49" i="5"/>
  <c r="O45" i="5"/>
  <c r="O41" i="5"/>
  <c r="O37" i="5"/>
  <c r="O33" i="5"/>
  <c r="O29" i="5"/>
  <c r="O25" i="5"/>
  <c r="O21" i="5"/>
  <c r="O17" i="5"/>
  <c r="O218" i="5"/>
  <c r="O214" i="5"/>
  <c r="O208" i="5"/>
  <c r="O200" i="5"/>
  <c r="O196" i="5"/>
  <c r="O192" i="5"/>
  <c r="O188" i="5"/>
  <c r="O184" i="5"/>
  <c r="O180" i="5"/>
  <c r="O176" i="5"/>
  <c r="O172" i="5"/>
  <c r="O168" i="5"/>
  <c r="O164" i="5"/>
  <c r="O160" i="5"/>
  <c r="O156" i="5"/>
  <c r="O152" i="5"/>
  <c r="O148" i="5"/>
  <c r="O144" i="5"/>
  <c r="O140" i="5"/>
  <c r="O136" i="5"/>
  <c r="O132" i="5"/>
  <c r="O128" i="5"/>
  <c r="O124" i="5"/>
  <c r="O120" i="5"/>
  <c r="O116" i="5"/>
  <c r="O112" i="5"/>
  <c r="O108" i="5"/>
  <c r="O104" i="5"/>
  <c r="O100" i="5"/>
  <c r="O96" i="5"/>
  <c r="O92" i="5"/>
  <c r="O88" i="5"/>
  <c r="O84" i="5"/>
  <c r="O80" i="5"/>
  <c r="O76" i="5"/>
  <c r="O72" i="5"/>
  <c r="O68" i="5"/>
  <c r="O64" i="5"/>
  <c r="O60" i="5"/>
  <c r="O56" i="5"/>
  <c r="O52" i="5"/>
  <c r="O48" i="5"/>
  <c r="O44" i="5"/>
  <c r="O40" i="5"/>
  <c r="O36" i="5"/>
  <c r="O32" i="5"/>
  <c r="O28" i="5"/>
  <c r="O24" i="5"/>
  <c r="O20" i="5"/>
  <c r="O16" i="5"/>
  <c r="O225" i="5"/>
  <c r="O223" i="5"/>
  <c r="O221" i="5"/>
  <c r="O226" i="5"/>
  <c r="O215" i="5"/>
  <c r="O211" i="5"/>
  <c r="O207" i="5"/>
  <c r="O203" i="5"/>
  <c r="O199" i="5"/>
  <c r="O195" i="5"/>
  <c r="O191" i="5"/>
  <c r="O187" i="5"/>
  <c r="O183" i="5"/>
  <c r="O179" i="5"/>
  <c r="O175" i="5"/>
  <c r="O171" i="5"/>
  <c r="O167" i="5"/>
  <c r="O163" i="5"/>
  <c r="O159" i="5"/>
  <c r="O155" i="5"/>
  <c r="O151" i="5"/>
  <c r="O147" i="5"/>
  <c r="O143" i="5"/>
  <c r="O139" i="5"/>
  <c r="O135" i="5"/>
  <c r="O131" i="5"/>
  <c r="O127" i="5"/>
  <c r="O123" i="5"/>
  <c r="O119" i="5"/>
  <c r="O115" i="5"/>
  <c r="O111" i="5"/>
  <c r="O107" i="5"/>
  <c r="O103" i="5"/>
  <c r="O99" i="5"/>
  <c r="O95" i="5"/>
  <c r="O91" i="5"/>
  <c r="O87" i="5"/>
  <c r="O83" i="5"/>
  <c r="O79" i="5"/>
  <c r="O75" i="5"/>
  <c r="O71" i="5"/>
  <c r="O67" i="5"/>
  <c r="O63" i="5"/>
  <c r="O59" i="5"/>
  <c r="O55" i="5"/>
  <c r="O51" i="5"/>
  <c r="O47" i="5"/>
  <c r="O43" i="5"/>
  <c r="O39" i="5"/>
  <c r="O35" i="5"/>
  <c r="O31" i="5"/>
  <c r="O27" i="5"/>
  <c r="O23" i="5"/>
  <c r="O19" i="5"/>
  <c r="O220" i="5"/>
  <c r="O212" i="5"/>
  <c r="O206" i="5"/>
  <c r="O202" i="5"/>
  <c r="O198" i="5"/>
  <c r="O194" i="5"/>
  <c r="O190" i="5"/>
  <c r="O186" i="5"/>
  <c r="O182" i="5"/>
  <c r="O178" i="5"/>
  <c r="O174" i="5"/>
  <c r="O170" i="5"/>
  <c r="O166" i="5"/>
  <c r="O162" i="5"/>
  <c r="O158" i="5"/>
  <c r="O154" i="5"/>
  <c r="O150" i="5"/>
  <c r="O146" i="5"/>
  <c r="O142" i="5"/>
  <c r="O138" i="5"/>
  <c r="O134" i="5"/>
  <c r="O130" i="5"/>
  <c r="O126" i="5"/>
  <c r="O122" i="5"/>
  <c r="O118" i="5"/>
  <c r="O114" i="5"/>
  <c r="O110" i="5"/>
  <c r="O106" i="5"/>
  <c r="O102" i="5"/>
  <c r="O98" i="5"/>
  <c r="O94" i="5"/>
  <c r="O90" i="5"/>
  <c r="O86" i="5"/>
  <c r="O82" i="5"/>
  <c r="O78" i="5"/>
  <c r="O74" i="5"/>
  <c r="O70" i="5"/>
  <c r="O66" i="5"/>
  <c r="O62" i="5"/>
  <c r="O58" i="5"/>
  <c r="O54" i="5"/>
  <c r="O50" i="5"/>
  <c r="O46" i="5"/>
  <c r="O42" i="5"/>
  <c r="O38" i="5"/>
  <c r="O34" i="5"/>
  <c r="O30" i="5"/>
  <c r="O26" i="5"/>
  <c r="O22" i="5"/>
  <c r="O18" i="5"/>
  <c r="O224" i="5"/>
  <c r="L188" i="5"/>
  <c r="K196" i="5"/>
  <c r="Q204" i="5"/>
  <c r="R206" i="5" s="1"/>
  <c r="K202" i="5"/>
  <c r="K194" i="5"/>
  <c r="K198" i="5"/>
  <c r="F227" i="5"/>
  <c r="F229" i="5"/>
  <c r="F226" i="5"/>
  <c r="F228" i="5"/>
  <c r="F230" i="5"/>
  <c r="K204" i="5"/>
  <c r="O229" i="5"/>
  <c r="O210" i="5"/>
  <c r="O227" i="5"/>
  <c r="L180" i="5"/>
  <c r="L228" i="5"/>
  <c r="L184" i="5"/>
  <c r="L192" i="5"/>
  <c r="L200" i="5"/>
  <c r="L176" i="5"/>
  <c r="L172" i="5"/>
  <c r="L152" i="5"/>
  <c r="K175" i="5"/>
  <c r="K171" i="5"/>
  <c r="K177" i="5"/>
  <c r="K179" i="5"/>
  <c r="K181" i="5"/>
  <c r="K183" i="5"/>
  <c r="K185" i="5"/>
  <c r="K187" i="5"/>
  <c r="K189" i="5"/>
  <c r="K191" i="5"/>
  <c r="K193" i="5"/>
  <c r="K195" i="5"/>
  <c r="K197" i="5"/>
  <c r="K199" i="5"/>
  <c r="K201" i="5"/>
  <c r="L204" i="5"/>
  <c r="M208" i="5" s="1"/>
  <c r="K203" i="5"/>
  <c r="L168" i="5"/>
  <c r="L164" i="5"/>
  <c r="L160" i="5"/>
  <c r="L156" i="5"/>
  <c r="L224" i="5"/>
  <c r="N231" i="5"/>
  <c r="O231" i="5" s="1"/>
  <c r="I232" i="5"/>
  <c r="J231" i="5"/>
  <c r="P231" i="5"/>
  <c r="M224" i="5" l="1"/>
  <c r="M216" i="5"/>
  <c r="M200" i="5"/>
  <c r="R222" i="5"/>
  <c r="M184" i="5"/>
  <c r="M196" i="5"/>
  <c r="R210" i="5"/>
  <c r="M220" i="5"/>
  <c r="M188" i="5"/>
  <c r="R231" i="5"/>
  <c r="R233" i="5"/>
  <c r="R226" i="5"/>
  <c r="R229" i="5"/>
  <c r="R227" i="5"/>
  <c r="R228" i="5"/>
  <c r="R230" i="5"/>
  <c r="R232" i="5"/>
  <c r="R211" i="5"/>
  <c r="R213" i="5"/>
  <c r="R215" i="5"/>
  <c r="R220" i="5"/>
  <c r="R219" i="5"/>
  <c r="R223" i="5"/>
  <c r="R224" i="5"/>
  <c r="R225" i="5"/>
  <c r="R212" i="5"/>
  <c r="R214" i="5"/>
  <c r="R216" i="5"/>
  <c r="R218" i="5"/>
  <c r="R221" i="5"/>
  <c r="R217" i="5"/>
  <c r="R204" i="5"/>
  <c r="R207" i="5"/>
  <c r="R205" i="5"/>
  <c r="M192" i="5"/>
  <c r="M180" i="5"/>
  <c r="M204" i="5"/>
  <c r="M160" i="5"/>
  <c r="M164" i="5"/>
  <c r="M168" i="5"/>
  <c r="M172" i="5"/>
  <c r="M176" i="5"/>
  <c r="M228" i="5"/>
  <c r="L232" i="5"/>
  <c r="M232" i="5" s="1"/>
  <c r="F249" i="5" l="1"/>
  <c r="P232" i="5"/>
  <c r="J232" i="5"/>
  <c r="O232" i="5" l="1"/>
  <c r="F250" i="5" l="1"/>
  <c r="P233" i="5"/>
  <c r="J233" i="5"/>
  <c r="N233" i="5"/>
  <c r="I234" i="5"/>
  <c r="Q234" i="5" l="1"/>
  <c r="R234" i="5" s="1"/>
  <c r="K234" i="5"/>
  <c r="F234" i="5"/>
  <c r="O233" i="5"/>
  <c r="E235" i="5" l="1"/>
  <c r="J234" i="5"/>
  <c r="N234" i="5"/>
  <c r="P234" i="5"/>
  <c r="O234" i="5" l="1"/>
  <c r="Q235" i="5"/>
  <c r="R235" i="5" s="1"/>
  <c r="K235" i="5"/>
  <c r="F235" i="5"/>
  <c r="E236" i="5"/>
  <c r="Q236" i="5" s="1"/>
  <c r="I236" i="5"/>
  <c r="P235" i="5"/>
  <c r="N235" i="5"/>
  <c r="O235" i="5" s="1"/>
  <c r="R238" i="5" l="1"/>
  <c r="R239" i="5"/>
  <c r="F236" i="5"/>
  <c r="K236" i="5"/>
  <c r="L236" i="5"/>
  <c r="M236" i="5" s="1"/>
  <c r="O237" i="5"/>
  <c r="O236" i="5"/>
  <c r="P236" i="5"/>
  <c r="I237" i="5"/>
  <c r="J236" i="5"/>
  <c r="R236" i="5" l="1"/>
  <c r="R237" i="5"/>
  <c r="I238" i="5"/>
  <c r="J238" i="5" s="1"/>
  <c r="J237" i="5" l="1"/>
  <c r="P237" i="5"/>
  <c r="N238" i="5" l="1"/>
  <c r="P238" i="5"/>
  <c r="O238" i="5" l="1"/>
  <c r="L244" i="5" l="1"/>
  <c r="L248" i="5" l="1"/>
  <c r="M248" i="5" s="1"/>
  <c r="K239" i="5" l="1"/>
  <c r="L240" i="5"/>
  <c r="M244" i="5" s="1"/>
  <c r="P241" i="5" l="1"/>
  <c r="M240" i="5"/>
  <c r="N241" i="5"/>
  <c r="J239" i="5"/>
  <c r="K240" i="5"/>
  <c r="O239" i="5"/>
  <c r="I241" i="5"/>
  <c r="J241" i="5" s="1"/>
  <c r="I242" i="5"/>
  <c r="J240" i="5"/>
  <c r="N240" i="5"/>
  <c r="J242" i="5" l="1"/>
  <c r="Q241" i="5"/>
  <c r="R241" i="5" s="1"/>
  <c r="K242" i="5"/>
  <c r="K241" i="5"/>
  <c r="R240" i="5"/>
  <c r="O240" i="5"/>
  <c r="O241" i="5"/>
  <c r="P242" i="5"/>
  <c r="K243" i="5"/>
  <c r="N242" i="5"/>
  <c r="Q242" i="5" l="1"/>
  <c r="R242" i="5" s="1"/>
  <c r="I243" i="5"/>
  <c r="J243" i="5" s="1"/>
  <c r="K244" i="5"/>
  <c r="N243" i="5"/>
  <c r="O243" i="5" s="1"/>
  <c r="P243" i="5"/>
  <c r="Q243" i="5"/>
  <c r="I245" i="5"/>
  <c r="I244" i="5"/>
  <c r="J244" i="5" s="1"/>
  <c r="O242" i="5"/>
  <c r="R243" i="5" l="1"/>
  <c r="P244" i="5"/>
  <c r="Q244" i="5"/>
  <c r="R244" i="5" s="1"/>
  <c r="K245" i="5"/>
  <c r="N244" i="5"/>
  <c r="K246" i="5" l="1"/>
  <c r="N245" i="5"/>
  <c r="O245" i="5" s="1"/>
  <c r="P245" i="5"/>
  <c r="Q245" i="5"/>
  <c r="R245" i="5" s="1"/>
  <c r="I247" i="5"/>
  <c r="I246" i="5"/>
  <c r="J246" i="5" s="1"/>
  <c r="O244" i="5"/>
  <c r="J245" i="5"/>
  <c r="P246" i="5" l="1"/>
  <c r="N246" i="5"/>
  <c r="K247" i="5"/>
  <c r="Q246" i="5"/>
  <c r="R246" i="5" s="1"/>
  <c r="P248" i="5" l="1"/>
  <c r="N248" i="5"/>
  <c r="O246" i="5"/>
  <c r="J247" i="5"/>
  <c r="K248" i="5"/>
  <c r="N247" i="5"/>
  <c r="O247" i="5" s="1"/>
  <c r="P247" i="5"/>
  <c r="Q247" i="5"/>
  <c r="R247" i="5" s="1"/>
  <c r="J248" i="5"/>
  <c r="O248" i="5" l="1"/>
  <c r="K249" i="5"/>
  <c r="Q248" i="5"/>
  <c r="R248" i="5" s="1"/>
  <c r="J249" i="5" l="1"/>
  <c r="P249" i="5"/>
  <c r="Q249" i="5"/>
  <c r="R249" i="5" s="1"/>
  <c r="N249" i="5"/>
  <c r="O249" i="5" s="1"/>
  <c r="I250" i="5"/>
  <c r="K250" i="5" l="1"/>
  <c r="I251" i="5"/>
  <c r="P250" i="5"/>
  <c r="N250" i="5"/>
  <c r="O250" i="5" s="1"/>
  <c r="Q250" i="5" l="1"/>
  <c r="R250" i="5" s="1"/>
  <c r="J250" i="5"/>
  <c r="Q251" i="5" l="1"/>
  <c r="R251" i="5" s="1"/>
  <c r="F251" i="5"/>
  <c r="J251" i="5"/>
  <c r="K251" i="5"/>
  <c r="P251" i="5" l="1"/>
  <c r="I252" i="5"/>
  <c r="N251" i="5"/>
  <c r="O251" i="5" s="1"/>
  <c r="L252" i="5"/>
  <c r="M252" i="5" s="1"/>
  <c r="K252" i="5"/>
  <c r="F252" i="5" l="1"/>
  <c r="E254" i="5" l="1"/>
  <c r="Q252" i="5"/>
  <c r="R252" i="5" s="1"/>
  <c r="I253" i="5"/>
  <c r="P252" i="5"/>
  <c r="N252" i="5"/>
  <c r="O252" i="5" s="1"/>
  <c r="J252" i="5"/>
  <c r="K254" i="5" l="1"/>
  <c r="F254" i="5"/>
  <c r="K253" i="5"/>
  <c r="F253" i="5"/>
  <c r="N253" i="5"/>
  <c r="O253" i="5" s="1"/>
  <c r="J253" i="5"/>
  <c r="I254" i="5"/>
  <c r="P253" i="5"/>
  <c r="Q253" i="5"/>
  <c r="R253" i="5" s="1"/>
  <c r="E255" i="5" l="1"/>
  <c r="I255" i="5"/>
  <c r="Q254" i="5"/>
  <c r="R254" i="5" s="1"/>
  <c r="N254" i="5"/>
  <c r="O254" i="5" s="1"/>
  <c r="J254" i="5"/>
  <c r="P254" i="5"/>
  <c r="F255" i="5" l="1"/>
  <c r="L256" i="5"/>
  <c r="M256" i="5" s="1"/>
  <c r="K255" i="5"/>
  <c r="J255" i="5" l="1"/>
  <c r="N255" i="5"/>
  <c r="O255" i="5" s="1"/>
  <c r="Q255" i="5"/>
  <c r="R255" i="5" s="1"/>
  <c r="P255" i="5"/>
  <c r="I256" i="5"/>
  <c r="F257" i="5" l="1"/>
  <c r="F256" i="5"/>
  <c r="P256" i="5"/>
  <c r="N256" i="5"/>
  <c r="O256" i="5" s="1"/>
  <c r="J256" i="5"/>
  <c r="Q256" i="5"/>
  <c r="R256" i="5" s="1"/>
  <c r="I257" i="5"/>
  <c r="K257" i="5" l="1"/>
  <c r="I258" i="5" l="1"/>
  <c r="J257" i="5"/>
  <c r="Q257" i="5"/>
  <c r="R257" i="5" s="1"/>
  <c r="N257" i="5"/>
  <c r="O257" i="5" s="1"/>
  <c r="P257" i="5"/>
  <c r="E259" i="5" l="1"/>
  <c r="J258" i="5"/>
  <c r="Q258" i="5"/>
  <c r="R258" i="5" s="1"/>
  <c r="P258" i="5"/>
  <c r="K258" i="5"/>
  <c r="I259" i="5"/>
  <c r="N258" i="5"/>
  <c r="O258" i="5" s="1"/>
  <c r="F258" i="5"/>
  <c r="E260" i="5" l="1"/>
  <c r="F260" i="5" s="1"/>
  <c r="P259" i="5"/>
  <c r="K259" i="5"/>
  <c r="F259" i="5"/>
  <c r="I260" i="5"/>
  <c r="Q259" i="5"/>
  <c r="R259" i="5" s="1"/>
  <c r="J259" i="5"/>
  <c r="N259" i="5"/>
  <c r="O259" i="5" l="1"/>
  <c r="K260" i="5"/>
  <c r="L260" i="5"/>
  <c r="M260" i="5" s="1"/>
  <c r="E261" i="5" l="1"/>
  <c r="Q260" i="5"/>
  <c r="R260" i="5" s="1"/>
  <c r="I261" i="5"/>
  <c r="N260" i="5"/>
  <c r="O260" i="5" s="1"/>
  <c r="J260" i="5"/>
  <c r="P260" i="5"/>
  <c r="K261" i="5" l="1"/>
  <c r="F261" i="5"/>
  <c r="N261" i="5"/>
  <c r="Q261" i="5"/>
  <c r="R261" i="5" s="1"/>
  <c r="J261" i="5"/>
  <c r="P261" i="5"/>
  <c r="I262" i="5"/>
  <c r="I263" i="5" l="1"/>
  <c r="F262" i="5"/>
  <c r="P262" i="5"/>
  <c r="O261" i="5"/>
  <c r="Q262" i="5"/>
  <c r="R262" i="5" s="1"/>
  <c r="K262" i="5"/>
  <c r="E265" i="5" l="1"/>
  <c r="F263" i="5"/>
  <c r="J262" i="5"/>
  <c r="N262" i="5"/>
  <c r="O262" i="5" s="1"/>
  <c r="Q263" i="5"/>
  <c r="R263" i="5" s="1"/>
  <c r="K263" i="5"/>
  <c r="J263" i="5"/>
  <c r="N263" i="5" l="1"/>
  <c r="O263" i="5" s="1"/>
  <c r="P263" i="5"/>
  <c r="I264" i="5"/>
  <c r="F264" i="5" l="1"/>
  <c r="L264" i="5"/>
  <c r="M264" i="5" s="1"/>
  <c r="K264" i="5"/>
  <c r="F265" i="5" l="1"/>
  <c r="P264" i="5"/>
  <c r="N264" i="5"/>
  <c r="O264" i="5" s="1"/>
  <c r="J264" i="5"/>
  <c r="Q264" i="5"/>
  <c r="R264" i="5" s="1"/>
  <c r="I265" i="5"/>
  <c r="E266" i="5" l="1"/>
  <c r="K265" i="5"/>
  <c r="N265" i="5"/>
  <c r="O265" i="5" s="1"/>
  <c r="I266" i="5"/>
  <c r="Q265" i="5"/>
  <c r="R265" i="5" s="1"/>
  <c r="J265" i="5"/>
  <c r="P265" i="5"/>
  <c r="F267" i="5" l="1"/>
  <c r="F266" i="5"/>
  <c r="I267" i="5"/>
  <c r="N266" i="5"/>
  <c r="O266" i="5" s="1"/>
  <c r="K266" i="5"/>
  <c r="P266" i="5"/>
  <c r="J266" i="5"/>
  <c r="Q266" i="5"/>
  <c r="R266" i="5" s="1"/>
  <c r="L268" i="5" l="1"/>
  <c r="M268" i="5" s="1"/>
  <c r="I268" i="5"/>
  <c r="N267" i="5"/>
  <c r="O267" i="5" s="1"/>
  <c r="J267" i="5"/>
  <c r="K267" i="5"/>
  <c r="P267" i="5"/>
  <c r="Q267" i="5"/>
  <c r="R267" i="5" s="1"/>
  <c r="F268" i="5" l="1"/>
  <c r="I269" i="5"/>
  <c r="K268" i="5" l="1"/>
  <c r="E269" i="5"/>
  <c r="F269" i="5" s="1"/>
  <c r="J268" i="5"/>
  <c r="P268" i="5"/>
  <c r="Q268" i="5"/>
  <c r="R268" i="5" s="1"/>
  <c r="N268" i="5"/>
  <c r="O268" i="5" s="1"/>
  <c r="K269" i="5" l="1"/>
  <c r="Q269" i="5" l="1"/>
  <c r="R269" i="5" s="1"/>
  <c r="P269" i="5"/>
  <c r="N269" i="5"/>
  <c r="O269" i="5" s="1"/>
  <c r="J269" i="5"/>
  <c r="I270" i="5"/>
  <c r="E270" i="5"/>
  <c r="F270" i="5" s="1"/>
  <c r="N270" i="5" l="1"/>
  <c r="O270" i="5" s="1"/>
  <c r="J270" i="5" l="1"/>
  <c r="K270" i="5"/>
  <c r="I271" i="5"/>
  <c r="P270" i="5"/>
  <c r="Q270" i="5"/>
  <c r="R270" i="5" s="1"/>
  <c r="F271" i="5"/>
  <c r="Q271" i="5" l="1"/>
  <c r="R271" i="5" s="1"/>
  <c r="I272" i="5" l="1"/>
  <c r="K271" i="5"/>
  <c r="N271" i="5"/>
  <c r="O271" i="5" s="1"/>
  <c r="P271" i="5"/>
  <c r="J271" i="5"/>
  <c r="F272" i="5"/>
  <c r="K272" i="5" l="1"/>
  <c r="L272" i="5"/>
  <c r="M272" i="5" s="1"/>
  <c r="Q272" i="5" l="1"/>
  <c r="R272" i="5" s="1"/>
  <c r="N272" i="5"/>
  <c r="O272" i="5" s="1"/>
  <c r="E273" i="5"/>
  <c r="J272" i="5"/>
  <c r="P272" i="5"/>
  <c r="I273" i="5"/>
  <c r="F273" i="5" l="1"/>
  <c r="E274" i="5" l="1"/>
  <c r="I274" i="5"/>
  <c r="N273" i="5"/>
  <c r="O273" i="5" s="1"/>
  <c r="Q273" i="5"/>
  <c r="R273" i="5" s="1"/>
  <c r="P273" i="5"/>
  <c r="K273" i="5"/>
  <c r="J273" i="5"/>
  <c r="F274" i="5" l="1"/>
  <c r="E275" i="5" l="1"/>
  <c r="N274" i="5"/>
  <c r="O274" i="5" s="1"/>
  <c r="I275" i="5"/>
  <c r="Q274" i="5"/>
  <c r="R274" i="5" s="1"/>
  <c r="P274" i="5"/>
  <c r="K274" i="5"/>
  <c r="J274" i="5"/>
  <c r="F275" i="5" l="1"/>
  <c r="K275" i="5"/>
  <c r="Q275" i="5" l="1"/>
  <c r="R275" i="5" s="1"/>
  <c r="P275" i="5"/>
  <c r="I276" i="5"/>
  <c r="N275" i="5"/>
  <c r="O275" i="5" s="1"/>
  <c r="J275" i="5"/>
  <c r="F276" i="5" l="1"/>
  <c r="L276" i="5"/>
  <c r="M276" i="5" s="1"/>
  <c r="E277" i="5" l="1"/>
  <c r="P276" i="5"/>
  <c r="Q276" i="5"/>
  <c r="R276" i="5" s="1"/>
  <c r="J276" i="5"/>
  <c r="N276" i="5"/>
  <c r="O276" i="5" s="1"/>
  <c r="K276" i="5"/>
  <c r="I277" i="5"/>
  <c r="F277" i="5" l="1"/>
  <c r="E278" i="5" l="1"/>
  <c r="P277" i="5"/>
  <c r="Q277" i="5"/>
  <c r="R277" i="5" s="1"/>
  <c r="I278" i="5"/>
  <c r="N277" i="5"/>
  <c r="O277" i="5" s="1"/>
  <c r="K277" i="5"/>
  <c r="J277" i="5"/>
  <c r="Q278" i="5" l="1"/>
  <c r="R278" i="5" s="1"/>
  <c r="N278" i="5"/>
  <c r="O278" i="5" s="1"/>
  <c r="P278" i="5"/>
  <c r="I279" i="5"/>
  <c r="F278" i="5"/>
  <c r="K278" i="5"/>
  <c r="J278" i="5"/>
  <c r="J279" i="5" l="1"/>
  <c r="N279" i="5"/>
  <c r="O279" i="5" s="1"/>
  <c r="Q279" i="5"/>
  <c r="R279" i="5" s="1"/>
  <c r="P279" i="5"/>
  <c r="I280" i="5"/>
  <c r="K279" i="5"/>
  <c r="F279" i="5"/>
  <c r="P280" i="5" l="1"/>
  <c r="Q280" i="5"/>
  <c r="R280" i="5" s="1"/>
  <c r="N280" i="5"/>
  <c r="O280" i="5" s="1"/>
  <c r="J280" i="5"/>
  <c r="L280" i="5"/>
  <c r="M280" i="5" s="1"/>
  <c r="F280" i="5"/>
  <c r="K280" i="5"/>
  <c r="I281" i="5"/>
  <c r="F281" i="5" l="1"/>
  <c r="K281" i="5"/>
  <c r="J281" i="5"/>
  <c r="Q281" i="5"/>
  <c r="R281" i="5" s="1"/>
  <c r="I282" i="5"/>
  <c r="P281" i="5"/>
  <c r="N281" i="5"/>
  <c r="O281" i="5" l="1"/>
  <c r="F282" i="5"/>
  <c r="E283" i="5" l="1"/>
  <c r="Q282" i="5"/>
  <c r="R282" i="5" s="1"/>
  <c r="N282" i="5"/>
  <c r="P282" i="5"/>
  <c r="I283" i="5"/>
  <c r="J282" i="5"/>
  <c r="K282" i="5"/>
  <c r="O282" i="5" l="1"/>
  <c r="F283" i="5"/>
  <c r="K283" i="5" l="1"/>
  <c r="N283" i="5"/>
  <c r="P283" i="5"/>
  <c r="Q283" i="5"/>
  <c r="R283" i="5" s="1"/>
  <c r="I284" i="5"/>
  <c r="J283" i="5"/>
  <c r="O283" i="5" l="1"/>
  <c r="F284" i="5"/>
  <c r="L284" i="5"/>
  <c r="M284" i="5" s="1"/>
  <c r="E285" i="5" l="1"/>
  <c r="K284" i="5"/>
  <c r="J284" i="5"/>
  <c r="N284" i="5"/>
  <c r="Q284" i="5"/>
  <c r="R284" i="5" s="1"/>
  <c r="P284" i="5"/>
  <c r="I285" i="5"/>
  <c r="O284" i="5" l="1"/>
  <c r="E286" i="5"/>
  <c r="Q285" i="5"/>
  <c r="R285" i="5" s="1"/>
  <c r="N285" i="5"/>
  <c r="O285" i="5" s="1"/>
  <c r="P285" i="5"/>
  <c r="F285" i="5"/>
  <c r="K285" i="5"/>
  <c r="J285" i="5"/>
  <c r="I286" i="5"/>
  <c r="E287" i="5" l="1"/>
  <c r="F286" i="5"/>
  <c r="K286" i="5"/>
  <c r="J286" i="5"/>
  <c r="Q286" i="5"/>
  <c r="R286" i="5" s="1"/>
  <c r="P286" i="5"/>
  <c r="N286" i="5"/>
  <c r="I287" i="5"/>
  <c r="O286" i="5" l="1"/>
  <c r="F287" i="5"/>
  <c r="E288" i="5" l="1"/>
  <c r="J287" i="5"/>
  <c r="Q287" i="5"/>
  <c r="R287" i="5" s="1"/>
  <c r="N287" i="5"/>
  <c r="P287" i="5"/>
  <c r="I288" i="5"/>
  <c r="K287" i="5"/>
  <c r="O287" i="5" l="1"/>
  <c r="F288" i="5"/>
  <c r="L288" i="5"/>
  <c r="M288" i="5" s="1"/>
  <c r="E289" i="5" l="1"/>
  <c r="P288" i="5"/>
  <c r="Q288" i="5"/>
  <c r="R288" i="5" s="1"/>
  <c r="N288" i="5"/>
  <c r="I289" i="5"/>
  <c r="J288" i="5"/>
  <c r="K288" i="5"/>
  <c r="O288" i="5" l="1"/>
  <c r="F289" i="5"/>
  <c r="E290" i="5" l="1"/>
  <c r="J289" i="5"/>
  <c r="P289" i="5"/>
  <c r="Q289" i="5"/>
  <c r="R289" i="5" s="1"/>
  <c r="N289" i="5"/>
  <c r="I290" i="5"/>
  <c r="K289" i="5"/>
  <c r="O289" i="5" l="1"/>
  <c r="N290" i="5"/>
  <c r="O290" i="5" s="1"/>
  <c r="Q290" i="5"/>
  <c r="R290" i="5" s="1"/>
  <c r="P290" i="5"/>
  <c r="I291" i="5"/>
  <c r="J290" i="5"/>
  <c r="F290" i="5"/>
  <c r="K290" i="5"/>
  <c r="F291" i="5" l="1"/>
  <c r="E292" i="5" l="1"/>
  <c r="P291" i="5"/>
  <c r="N291" i="5"/>
  <c r="Q291" i="5"/>
  <c r="R291" i="5" s="1"/>
  <c r="I292" i="5"/>
  <c r="J291" i="5"/>
  <c r="K291" i="5"/>
  <c r="O291" i="5" l="1"/>
  <c r="F292" i="5"/>
  <c r="L292" i="5"/>
  <c r="M292" i="5" s="1"/>
  <c r="P292" i="5"/>
  <c r="E293" i="5" l="1"/>
  <c r="C293" i="5" s="1"/>
  <c r="Q293" i="5" s="1"/>
  <c r="N292" i="5"/>
  <c r="O292" i="5" s="1"/>
  <c r="Q292" i="5"/>
  <c r="R292" i="5" s="1"/>
  <c r="I293" i="5"/>
  <c r="J292" i="5"/>
  <c r="K292" i="5"/>
  <c r="R293" i="5" l="1"/>
  <c r="E294" i="5"/>
  <c r="C294" i="5" s="1"/>
  <c r="P293" i="5"/>
  <c r="N293" i="5"/>
  <c r="O293" i="5" s="1"/>
  <c r="I294" i="5"/>
  <c r="J293" i="5"/>
  <c r="F293" i="5"/>
  <c r="K293" i="5"/>
  <c r="E295" i="5" l="1"/>
  <c r="C295" i="5" s="1"/>
  <c r="Q294" i="5"/>
  <c r="R294" i="5" s="1"/>
  <c r="P294" i="5"/>
  <c r="N294" i="5"/>
  <c r="O294" i="5" s="1"/>
  <c r="I295" i="5"/>
  <c r="J294" i="5"/>
  <c r="F294" i="5"/>
  <c r="K294" i="5"/>
  <c r="E296" i="5" l="1"/>
  <c r="Q295" i="5"/>
  <c r="R295" i="5" s="1"/>
  <c r="P295" i="5"/>
  <c r="N295" i="5"/>
  <c r="O295" i="5" s="1"/>
  <c r="I296" i="5"/>
  <c r="J295" i="5"/>
  <c r="F295" i="5"/>
  <c r="K295" i="5"/>
  <c r="C296" i="5" l="1"/>
  <c r="F296" i="5"/>
  <c r="L296" i="5"/>
  <c r="M296" i="5" s="1"/>
  <c r="E297" i="5" l="1"/>
  <c r="C297" i="5" s="1"/>
  <c r="K296" i="5"/>
  <c r="J296" i="5"/>
  <c r="N296" i="5"/>
  <c r="O296" i="5" s="1"/>
  <c r="P296" i="5"/>
  <c r="Q296" i="5"/>
  <c r="R296" i="5" s="1"/>
  <c r="I297" i="5"/>
  <c r="E298" i="5" l="1"/>
  <c r="Q297" i="5"/>
  <c r="R297" i="5" s="1"/>
  <c r="P297" i="5"/>
  <c r="N297" i="5"/>
  <c r="O297" i="5" s="1"/>
  <c r="I298" i="5"/>
  <c r="J297" i="5"/>
  <c r="F297" i="5"/>
  <c r="K297" i="5"/>
  <c r="C298" i="5" l="1"/>
  <c r="F298" i="5"/>
  <c r="E299" i="5" l="1"/>
  <c r="K298" i="5"/>
  <c r="I299" i="5"/>
  <c r="N298" i="5"/>
  <c r="O298" i="5" s="1"/>
  <c r="Q298" i="5"/>
  <c r="R298" i="5" s="1"/>
  <c r="P298" i="5"/>
  <c r="J298" i="5"/>
  <c r="F299" i="5" l="1"/>
  <c r="C299" i="5"/>
  <c r="E300" i="5" l="1"/>
  <c r="C300" i="5" s="1"/>
  <c r="J299" i="5"/>
  <c r="Q299" i="5"/>
  <c r="R299" i="5" s="1"/>
  <c r="N299" i="5"/>
  <c r="O299" i="5" s="1"/>
  <c r="P299" i="5"/>
  <c r="I300" i="5"/>
  <c r="K299" i="5"/>
  <c r="E301" i="5" l="1"/>
  <c r="N300" i="5"/>
  <c r="O300" i="5" s="1"/>
  <c r="Q300" i="5"/>
  <c r="R300" i="5" s="1"/>
  <c r="P300" i="5"/>
  <c r="I301" i="5"/>
  <c r="J300" i="5"/>
  <c r="F300" i="5"/>
  <c r="K300" i="5"/>
  <c r="L300" i="5"/>
  <c r="M300" i="5" s="1"/>
  <c r="F301" i="5" l="1"/>
  <c r="C301" i="5"/>
  <c r="E302" i="5" l="1"/>
  <c r="J301" i="5"/>
  <c r="N301" i="5"/>
  <c r="O301" i="5" s="1"/>
  <c r="Q301" i="5"/>
  <c r="R301" i="5" s="1"/>
  <c r="P301" i="5"/>
  <c r="I302" i="5"/>
  <c r="K301" i="5"/>
  <c r="F302" i="5" l="1"/>
  <c r="C302" i="5"/>
  <c r="E303" i="5" l="1"/>
  <c r="J302" i="5"/>
  <c r="P302" i="5"/>
  <c r="Q302" i="5"/>
  <c r="R302" i="5" s="1"/>
  <c r="N302" i="5"/>
  <c r="O302" i="5" s="1"/>
  <c r="I303" i="5"/>
  <c r="K302" i="5"/>
  <c r="F303" i="5" l="1"/>
  <c r="C303" i="5"/>
  <c r="E304" i="5" l="1"/>
  <c r="P303" i="5"/>
  <c r="N303" i="5"/>
  <c r="O303" i="5" s="1"/>
  <c r="Q303" i="5"/>
  <c r="R303" i="5" s="1"/>
  <c r="I304" i="5"/>
  <c r="J303" i="5"/>
  <c r="K303" i="5"/>
  <c r="F304" i="5" l="1"/>
  <c r="L304" i="5"/>
  <c r="M304" i="5" s="1"/>
  <c r="C304" i="5"/>
  <c r="E305" i="5" l="1"/>
  <c r="N304" i="5"/>
  <c r="O304" i="5" s="1"/>
  <c r="Q304" i="5"/>
  <c r="R304" i="5" s="1"/>
  <c r="P304" i="5"/>
  <c r="I305" i="5"/>
  <c r="K304" i="5"/>
  <c r="J304" i="5"/>
  <c r="F305" i="5" l="1"/>
  <c r="C305" i="5"/>
  <c r="E306" i="5" l="1"/>
  <c r="N305" i="5"/>
  <c r="O305" i="5" s="1"/>
  <c r="P305" i="5"/>
  <c r="Q305" i="5"/>
  <c r="R305" i="5" s="1"/>
  <c r="I306" i="5"/>
  <c r="J305" i="5"/>
  <c r="K305" i="5"/>
  <c r="F306" i="5" l="1"/>
  <c r="C306" i="5"/>
  <c r="E307" i="5" l="1"/>
  <c r="P306" i="5"/>
  <c r="N306" i="5"/>
  <c r="O306" i="5" s="1"/>
  <c r="Q306" i="5"/>
  <c r="R306" i="5" s="1"/>
  <c r="I307" i="5"/>
  <c r="K306" i="5"/>
  <c r="J306" i="5"/>
  <c r="F307" i="5" l="1"/>
  <c r="C307" i="5"/>
  <c r="E308" i="5" l="1"/>
  <c r="N307" i="5"/>
  <c r="O307" i="5" s="1"/>
  <c r="P307" i="5"/>
  <c r="Q307" i="5"/>
  <c r="R307" i="5" s="1"/>
  <c r="I308" i="5"/>
  <c r="J307" i="5"/>
  <c r="K307" i="5"/>
  <c r="F308" i="5" l="1"/>
  <c r="L308" i="5"/>
  <c r="M308" i="5" s="1"/>
  <c r="C308" i="5"/>
  <c r="E309" i="5" l="1"/>
  <c r="N308" i="5"/>
  <c r="O308" i="5" s="1"/>
  <c r="Q308" i="5"/>
  <c r="R308" i="5" s="1"/>
  <c r="P308" i="5"/>
  <c r="I309" i="5"/>
  <c r="J308" i="5"/>
  <c r="K308" i="5"/>
  <c r="F309" i="5" l="1"/>
  <c r="C309" i="5"/>
  <c r="E310" i="5" l="1"/>
  <c r="Q309" i="5"/>
  <c r="R309" i="5" s="1"/>
  <c r="N309" i="5"/>
  <c r="O309" i="5" s="1"/>
  <c r="P309" i="5"/>
  <c r="I310" i="5"/>
  <c r="J309" i="5"/>
  <c r="K309" i="5"/>
  <c r="F310" i="5" l="1"/>
  <c r="C310" i="5"/>
  <c r="E311" i="5" l="1"/>
  <c r="P310" i="5"/>
  <c r="Q310" i="5"/>
  <c r="R310" i="5" s="1"/>
  <c r="N310" i="5"/>
  <c r="O310" i="5" s="1"/>
  <c r="I311" i="5"/>
  <c r="J310" i="5"/>
  <c r="K310" i="5"/>
  <c r="F311" i="5" l="1"/>
  <c r="C311" i="5"/>
  <c r="E312" i="5" l="1"/>
  <c r="J311" i="5"/>
  <c r="P311" i="5"/>
  <c r="N311" i="5"/>
  <c r="O311" i="5" s="1"/>
  <c r="Q311" i="5"/>
  <c r="R311" i="5" s="1"/>
  <c r="I312" i="5"/>
  <c r="K311" i="5"/>
  <c r="F312" i="5" l="1"/>
  <c r="L312" i="5"/>
  <c r="M312" i="5" s="1"/>
  <c r="C312" i="5"/>
  <c r="E313" i="5" l="1"/>
  <c r="C313" i="5" s="1"/>
  <c r="J312" i="5"/>
  <c r="P312" i="5"/>
  <c r="N312" i="5"/>
  <c r="O312" i="5" s="1"/>
  <c r="Q312" i="5"/>
  <c r="R312" i="5" s="1"/>
  <c r="I313" i="5"/>
  <c r="K312" i="5"/>
  <c r="E314" i="5" l="1"/>
  <c r="Q313" i="5"/>
  <c r="R313" i="5" s="1"/>
  <c r="N313" i="5"/>
  <c r="O313" i="5" s="1"/>
  <c r="P313" i="5"/>
  <c r="I314" i="5"/>
  <c r="J313" i="5"/>
  <c r="F313" i="5"/>
  <c r="K313" i="5"/>
  <c r="F314" i="5" l="1"/>
  <c r="C314" i="5"/>
  <c r="E315" i="5" l="1"/>
  <c r="C315" i="5" s="1"/>
  <c r="J314" i="5"/>
  <c r="N314" i="5"/>
  <c r="O314" i="5" s="1"/>
  <c r="P314" i="5"/>
  <c r="Q314" i="5"/>
  <c r="R314" i="5" s="1"/>
  <c r="I315" i="5"/>
  <c r="K314" i="5"/>
  <c r="E316" i="5" l="1"/>
  <c r="F316" i="5" s="1"/>
  <c r="Q315" i="5"/>
  <c r="R315" i="5" s="1"/>
  <c r="P315" i="5"/>
  <c r="I316" i="5"/>
  <c r="N315" i="5"/>
  <c r="O315" i="5" s="1"/>
  <c r="J315" i="5"/>
  <c r="F315" i="5"/>
  <c r="K315" i="5"/>
  <c r="L316" i="5" l="1"/>
  <c r="M316" i="5" s="1"/>
  <c r="C316" i="5"/>
  <c r="E317" i="5" l="1"/>
  <c r="F317" i="5" s="1"/>
  <c r="J316" i="5"/>
  <c r="N316" i="5"/>
  <c r="O316" i="5" s="1"/>
  <c r="Q316" i="5"/>
  <c r="R316" i="5" s="1"/>
  <c r="P316" i="5"/>
  <c r="I317" i="5"/>
  <c r="K316" i="5"/>
  <c r="C317" i="5" l="1"/>
  <c r="E318" i="5" l="1"/>
  <c r="K317" i="5"/>
  <c r="Q317" i="5"/>
  <c r="R317" i="5" s="1"/>
  <c r="I318" i="5"/>
  <c r="N317" i="5"/>
  <c r="O317" i="5" s="1"/>
  <c r="P317" i="5"/>
  <c r="J317" i="5"/>
  <c r="C318" i="5" l="1"/>
  <c r="F318" i="5"/>
  <c r="E319" i="5" l="1"/>
  <c r="F319" i="5" s="1"/>
  <c r="I319" i="5"/>
  <c r="P318" i="5"/>
  <c r="J318" i="5"/>
  <c r="N318" i="5"/>
  <c r="O318" i="5" s="1"/>
  <c r="Q318" i="5"/>
  <c r="R318" i="5" s="1"/>
  <c r="K318" i="5"/>
  <c r="C319" i="5" l="1"/>
  <c r="E320" i="5" l="1"/>
  <c r="C320" i="5" s="1"/>
  <c r="J319" i="5"/>
  <c r="N319" i="5"/>
  <c r="O319" i="5" s="1"/>
  <c r="I320" i="5"/>
  <c r="K319" i="5"/>
  <c r="Q319" i="5"/>
  <c r="R319" i="5" s="1"/>
  <c r="P319" i="5"/>
  <c r="E321" i="5" l="1"/>
  <c r="F321" i="5" s="1"/>
  <c r="L320" i="5"/>
  <c r="M320" i="5" s="1"/>
  <c r="F320" i="5"/>
  <c r="I321" i="5"/>
  <c r="J320" i="5"/>
  <c r="P320" i="5"/>
  <c r="N320" i="5"/>
  <c r="O320" i="5" s="1"/>
  <c r="Q320" i="5"/>
  <c r="R320" i="5" s="1"/>
  <c r="K320" i="5"/>
  <c r="C321" i="5" l="1"/>
  <c r="E322" i="5" s="1"/>
  <c r="I322" i="5" l="1"/>
  <c r="N321" i="5"/>
  <c r="O321" i="5" s="1"/>
  <c r="Q321" i="5"/>
  <c r="R321" i="5" s="1"/>
  <c r="K321" i="5"/>
  <c r="J321" i="5"/>
  <c r="P321" i="5"/>
  <c r="F322" i="5"/>
  <c r="C322" i="5"/>
  <c r="E323" i="5" l="1"/>
  <c r="K322" i="5"/>
  <c r="J322" i="5"/>
  <c r="Q322" i="5"/>
  <c r="R322" i="5" s="1"/>
  <c r="N322" i="5"/>
  <c r="O322" i="5" s="1"/>
  <c r="P322" i="5"/>
  <c r="I323" i="5"/>
  <c r="F323" i="5" l="1"/>
  <c r="C323" i="5"/>
  <c r="E324" i="5" l="1"/>
  <c r="K323" i="5"/>
  <c r="J323" i="5"/>
  <c r="Q323" i="5"/>
  <c r="R323" i="5" s="1"/>
  <c r="P323" i="5"/>
  <c r="N323" i="5"/>
  <c r="O323" i="5" s="1"/>
  <c r="I324" i="5"/>
  <c r="F324" i="5" l="1"/>
  <c r="L324" i="5"/>
  <c r="M324" i="5" s="1"/>
  <c r="C324" i="5"/>
  <c r="E325" i="5" l="1"/>
  <c r="P324" i="5"/>
  <c r="Q324" i="5"/>
  <c r="R324" i="5" s="1"/>
  <c r="N324" i="5"/>
  <c r="O324" i="5" s="1"/>
  <c r="I325" i="5"/>
  <c r="K324" i="5"/>
  <c r="J324" i="5"/>
  <c r="F325" i="5" l="1"/>
  <c r="C325" i="5"/>
  <c r="E326" i="5" l="1"/>
  <c r="P325" i="5"/>
  <c r="N325" i="5"/>
  <c r="O325" i="5" s="1"/>
  <c r="Q325" i="5"/>
  <c r="R325" i="5" s="1"/>
  <c r="I326" i="5"/>
  <c r="J325" i="5"/>
  <c r="K325" i="5"/>
  <c r="F326" i="5" l="1"/>
  <c r="C326" i="5"/>
  <c r="E327" i="5" l="1"/>
  <c r="K326" i="5"/>
  <c r="J326" i="5"/>
  <c r="P326" i="5"/>
  <c r="Q326" i="5"/>
  <c r="R326" i="5" s="1"/>
  <c r="N326" i="5"/>
  <c r="O326" i="5" s="1"/>
  <c r="I327" i="5"/>
  <c r="F327" i="5" l="1"/>
  <c r="C327" i="5"/>
  <c r="E328" i="5" l="1"/>
  <c r="C328" i="5" s="1"/>
  <c r="K327" i="5"/>
  <c r="J327" i="5"/>
  <c r="P327" i="5"/>
  <c r="N327" i="5"/>
  <c r="O327" i="5" s="1"/>
  <c r="Q327" i="5"/>
  <c r="R327" i="5" s="1"/>
  <c r="I328" i="5"/>
  <c r="E329" i="5" l="1"/>
  <c r="C329" i="5" s="1"/>
  <c r="Q328" i="5"/>
  <c r="R328" i="5" s="1"/>
  <c r="N328" i="5"/>
  <c r="O328" i="5" s="1"/>
  <c r="P328" i="5"/>
  <c r="I329" i="5"/>
  <c r="J328" i="5"/>
  <c r="F328" i="5"/>
  <c r="K328" i="5"/>
  <c r="L328" i="5"/>
  <c r="M328" i="5" s="1"/>
  <c r="E330" i="5" l="1"/>
  <c r="P329" i="5"/>
  <c r="Q329" i="5"/>
  <c r="R329" i="5" s="1"/>
  <c r="N329" i="5"/>
  <c r="O329" i="5" s="1"/>
  <c r="I330" i="5"/>
  <c r="J329" i="5"/>
  <c r="F329" i="5"/>
  <c r="K329" i="5"/>
  <c r="F330" i="5" l="1"/>
  <c r="C330" i="5"/>
  <c r="E331" i="5" l="1"/>
  <c r="C331" i="5" s="1"/>
  <c r="K330" i="5"/>
  <c r="J330" i="5"/>
  <c r="Q330" i="5"/>
  <c r="R330" i="5" s="1"/>
  <c r="N330" i="5"/>
  <c r="O330" i="5" s="1"/>
  <c r="P330" i="5"/>
  <c r="I331" i="5"/>
  <c r="E332" i="5" l="1"/>
  <c r="L332" i="5" s="1"/>
  <c r="M332" i="5" s="1"/>
  <c r="J331" i="5"/>
  <c r="Q331" i="5"/>
  <c r="R331" i="5" s="1"/>
  <c r="N331" i="5"/>
  <c r="O331" i="5" s="1"/>
  <c r="P331" i="5"/>
  <c r="I332" i="5"/>
  <c r="F331" i="5"/>
  <c r="K331" i="5"/>
  <c r="C332" i="5" l="1"/>
  <c r="F332" i="5"/>
  <c r="E333" i="5" l="1"/>
  <c r="C333" i="5" s="1"/>
  <c r="K332" i="5"/>
  <c r="I333" i="5"/>
  <c r="N332" i="5"/>
  <c r="O332" i="5" s="1"/>
  <c r="P332" i="5"/>
  <c r="Q332" i="5"/>
  <c r="R332" i="5" s="1"/>
  <c r="J332" i="5"/>
  <c r="F333" i="5" l="1"/>
  <c r="E334" i="5"/>
  <c r="C334" i="5" s="1"/>
  <c r="P333" i="5"/>
  <c r="N333" i="5"/>
  <c r="O333" i="5" s="1"/>
  <c r="Q333" i="5"/>
  <c r="R333" i="5" s="1"/>
  <c r="I334" i="5"/>
  <c r="K333" i="5"/>
  <c r="J333" i="5"/>
  <c r="E335" i="5" l="1"/>
  <c r="P334" i="5"/>
  <c r="Q334" i="5"/>
  <c r="R334" i="5" s="1"/>
  <c r="N334" i="5"/>
  <c r="O334" i="5" s="1"/>
  <c r="I335" i="5"/>
  <c r="J334" i="5"/>
  <c r="F334" i="5"/>
  <c r="K334" i="5"/>
  <c r="F335" i="5" l="1"/>
  <c r="C335" i="5"/>
  <c r="E336" i="5" l="1"/>
  <c r="L336" i="5" s="1"/>
  <c r="M336" i="5" s="1"/>
  <c r="K335" i="5"/>
  <c r="J335" i="5"/>
  <c r="Q335" i="5"/>
  <c r="R335" i="5" s="1"/>
  <c r="N335" i="5"/>
  <c r="O335" i="5" s="1"/>
  <c r="P335" i="5"/>
  <c r="I336" i="5"/>
  <c r="C336" i="5" l="1"/>
  <c r="F336" i="5"/>
  <c r="E337" i="5" l="1"/>
  <c r="C337" i="5" s="1"/>
  <c r="I337" i="5"/>
  <c r="K336" i="5"/>
  <c r="Q336" i="5"/>
  <c r="R336" i="5" s="1"/>
  <c r="J336" i="5"/>
  <c r="P336" i="5"/>
  <c r="N336" i="5"/>
  <c r="O336" i="5" s="1"/>
  <c r="F337" i="5" l="1"/>
  <c r="J337" i="5"/>
  <c r="K337" i="5"/>
  <c r="N337" i="5"/>
  <c r="O337" i="5" s="1"/>
  <c r="Q337" i="5"/>
  <c r="R337" i="5" s="1"/>
  <c r="P337" i="5"/>
  <c r="I338" i="5"/>
  <c r="E338" i="5"/>
  <c r="F338" i="5" l="1"/>
  <c r="C338" i="5"/>
  <c r="Q338" i="5" l="1"/>
  <c r="R338" i="5" s="1"/>
  <c r="N338" i="5"/>
  <c r="O338" i="5" s="1"/>
  <c r="P338" i="5"/>
  <c r="E339" i="5"/>
  <c r="I339" i="5"/>
  <c r="K338" i="5"/>
  <c r="J338" i="5"/>
  <c r="F339" i="5" l="1"/>
  <c r="C339" i="5"/>
  <c r="E340" i="5" l="1"/>
  <c r="N339" i="5"/>
  <c r="O339" i="5" s="1"/>
  <c r="P339" i="5"/>
  <c r="Q339" i="5"/>
  <c r="R339" i="5" s="1"/>
  <c r="I340" i="5"/>
  <c r="K339" i="5"/>
  <c r="J339" i="5"/>
  <c r="C340" i="5" l="1"/>
  <c r="L340" i="5"/>
  <c r="M340" i="5" s="1"/>
  <c r="F340" i="5"/>
  <c r="J340" i="5" l="1"/>
  <c r="K340" i="5"/>
  <c r="Q340" i="5"/>
  <c r="R340" i="5" s="1"/>
  <c r="N340" i="5"/>
  <c r="O340" i="5" s="1"/>
  <c r="P340" i="5"/>
  <c r="I341" i="5"/>
  <c r="E341" i="5"/>
  <c r="C341" i="5" l="1"/>
  <c r="F341" i="5"/>
  <c r="K341" i="5" l="1"/>
  <c r="J341" i="5"/>
  <c r="P341" i="5"/>
  <c r="Q341" i="5"/>
  <c r="R341" i="5" s="1"/>
  <c r="N341" i="5"/>
  <c r="O341" i="5" s="1"/>
  <c r="E342" i="5"/>
  <c r="I342" i="5"/>
  <c r="F342" i="5" l="1"/>
  <c r="C342" i="5"/>
  <c r="N342" i="5" l="1"/>
  <c r="O342" i="5" s="1"/>
  <c r="Q342" i="5"/>
  <c r="R342" i="5" s="1"/>
  <c r="P342" i="5"/>
  <c r="E343" i="5"/>
  <c r="I343" i="5"/>
  <c r="K342" i="5"/>
  <c r="J342" i="5"/>
  <c r="F343" i="5" l="1"/>
  <c r="C343" i="5"/>
  <c r="E344" i="5" l="1"/>
  <c r="C344" i="5" s="1"/>
  <c r="N343" i="5"/>
  <c r="O343" i="5" s="1"/>
  <c r="Q343" i="5"/>
  <c r="R343" i="5" s="1"/>
  <c r="P343" i="5"/>
  <c r="I344" i="5"/>
  <c r="K343" i="5"/>
  <c r="J343" i="5"/>
  <c r="I345" i="5" l="1"/>
  <c r="E345" i="5"/>
  <c r="K344" i="5"/>
  <c r="N344" i="5"/>
  <c r="O344" i="5" s="1"/>
  <c r="Q344" i="5"/>
  <c r="R344" i="5" s="1"/>
  <c r="P344" i="5"/>
  <c r="J344" i="5"/>
  <c r="F344" i="5"/>
  <c r="L344" i="5"/>
  <c r="M344" i="5" s="1"/>
  <c r="C345" i="5" l="1"/>
  <c r="F345" i="5"/>
  <c r="K345" i="5" l="1"/>
  <c r="J345" i="5"/>
  <c r="Q345" i="5"/>
  <c r="R345" i="5" s="1"/>
  <c r="N345" i="5"/>
  <c r="O345" i="5" s="1"/>
  <c r="P345" i="5"/>
  <c r="I346" i="5"/>
  <c r="E346" i="5"/>
  <c r="C346" i="5" s="1"/>
  <c r="K346" i="5" l="1"/>
  <c r="N346" i="5"/>
  <c r="O346" i="5" s="1"/>
  <c r="Q346" i="5"/>
  <c r="R346" i="5" s="1"/>
  <c r="P346" i="5"/>
  <c r="I347" i="5"/>
  <c r="E347" i="5"/>
  <c r="F347" i="5" s="1"/>
  <c r="J346" i="5"/>
  <c r="F346" i="5"/>
  <c r="C347" i="5" l="1"/>
  <c r="J347" i="5" l="1"/>
  <c r="K347" i="5"/>
  <c r="N347" i="5"/>
  <c r="O347" i="5" s="1"/>
  <c r="P347" i="5"/>
  <c r="Q347" i="5"/>
  <c r="R347" i="5" s="1"/>
  <c r="I348" i="5"/>
  <c r="E348" i="5"/>
  <c r="C348" i="5" s="1"/>
  <c r="J348" i="5" l="1"/>
  <c r="Q348" i="5"/>
  <c r="R348" i="5" s="1"/>
  <c r="N348" i="5"/>
  <c r="O348" i="5" s="1"/>
  <c r="P348" i="5"/>
  <c r="E349" i="5"/>
  <c r="C349" i="5" s="1"/>
  <c r="I349" i="5"/>
  <c r="F348" i="5"/>
  <c r="K348" i="5"/>
  <c r="L348" i="5"/>
  <c r="M348" i="5" s="1"/>
  <c r="K349" i="5" l="1"/>
  <c r="Q349" i="5"/>
  <c r="R349" i="5" s="1"/>
  <c r="P349" i="5"/>
  <c r="N349" i="5"/>
  <c r="O349" i="5" s="1"/>
  <c r="E350" i="5"/>
  <c r="I350" i="5"/>
  <c r="J349" i="5"/>
  <c r="F349" i="5"/>
  <c r="C350" i="5" l="1"/>
  <c r="F350" i="5"/>
  <c r="K350" i="5" l="1"/>
  <c r="I351" i="5"/>
  <c r="N350" i="5"/>
  <c r="O350" i="5" s="1"/>
  <c r="P350" i="5"/>
  <c r="Q350" i="5"/>
  <c r="R350" i="5" s="1"/>
  <c r="E351" i="5"/>
  <c r="J350" i="5"/>
  <c r="F351" i="5" l="1"/>
  <c r="C351" i="5"/>
  <c r="N351" i="5" l="1"/>
  <c r="O351" i="5" s="1"/>
  <c r="Q351" i="5"/>
  <c r="R351" i="5" s="1"/>
  <c r="P351" i="5"/>
  <c r="I352" i="5"/>
  <c r="E352" i="5"/>
  <c r="C352" i="5" s="1"/>
  <c r="K351" i="5"/>
  <c r="J351" i="5"/>
  <c r="J352" i="5" l="1"/>
  <c r="P352" i="5"/>
  <c r="N352" i="5"/>
  <c r="O352" i="5" s="1"/>
  <c r="Q352" i="5"/>
  <c r="R352" i="5" s="1"/>
  <c r="E353" i="5"/>
  <c r="I353" i="5"/>
  <c r="F352" i="5"/>
  <c r="K352" i="5"/>
  <c r="L352" i="5"/>
  <c r="M352" i="5" s="1"/>
  <c r="F353" i="5" l="1"/>
  <c r="C353" i="5"/>
  <c r="K353" i="5" l="1"/>
  <c r="Q353" i="5"/>
  <c r="R353" i="5" s="1"/>
  <c r="N353" i="5"/>
  <c r="O353" i="5" s="1"/>
  <c r="P353" i="5"/>
  <c r="I354" i="5"/>
  <c r="E354" i="5"/>
  <c r="J353" i="5"/>
  <c r="F354" i="5" l="1"/>
  <c r="C354" i="5"/>
  <c r="J354" i="5" l="1"/>
  <c r="K354" i="5"/>
  <c r="P354" i="5"/>
  <c r="N354" i="5"/>
  <c r="O354" i="5" s="1"/>
  <c r="Q354" i="5"/>
  <c r="R354" i="5" s="1"/>
  <c r="I355" i="5"/>
  <c r="E355" i="5"/>
  <c r="C355" i="5" s="1"/>
  <c r="J355" i="5" l="1"/>
  <c r="N355" i="5"/>
  <c r="O355" i="5" s="1"/>
  <c r="P355" i="5"/>
  <c r="Q355" i="5"/>
  <c r="R355" i="5" s="1"/>
  <c r="E356" i="5"/>
  <c r="F356" i="5" s="1"/>
  <c r="I356" i="5"/>
  <c r="F355" i="5"/>
  <c r="K355" i="5"/>
  <c r="L356" i="5" l="1"/>
  <c r="M356" i="5" s="1"/>
  <c r="C356" i="5"/>
  <c r="E357" i="5" l="1"/>
  <c r="I357" i="5"/>
  <c r="K356" i="5"/>
  <c r="N356" i="5"/>
  <c r="O356" i="5" s="1"/>
  <c r="Q356" i="5"/>
  <c r="R356" i="5" s="1"/>
  <c r="P356" i="5"/>
  <c r="J356" i="5"/>
  <c r="F357" i="5" l="1"/>
  <c r="C357" i="5"/>
  <c r="K357" i="5" l="1"/>
  <c r="N357" i="5"/>
  <c r="O357" i="5" s="1"/>
  <c r="P357" i="5"/>
  <c r="Q357" i="5"/>
  <c r="R357" i="5" s="1"/>
  <c r="E358" i="5"/>
  <c r="C358" i="5" s="1"/>
  <c r="I358" i="5"/>
  <c r="J357" i="5"/>
  <c r="Q358" i="5" l="1"/>
  <c r="R358" i="5" s="1"/>
  <c r="P358" i="5"/>
  <c r="N358" i="5"/>
  <c r="O358" i="5" s="1"/>
  <c r="E359" i="5"/>
  <c r="C359" i="5" s="1"/>
  <c r="I359" i="5"/>
  <c r="J358" i="5"/>
  <c r="F358" i="5"/>
  <c r="K358" i="5"/>
  <c r="I360" i="5" l="1"/>
  <c r="J359" i="5"/>
  <c r="P359" i="5"/>
  <c r="N359" i="5"/>
  <c r="O359" i="5" s="1"/>
  <c r="Q359" i="5"/>
  <c r="R359" i="5" s="1"/>
  <c r="E360" i="5"/>
  <c r="K359" i="5"/>
  <c r="F359" i="5"/>
  <c r="F360" i="5" l="1"/>
  <c r="L360" i="5"/>
  <c r="M360" i="5" s="1"/>
  <c r="C360" i="5"/>
  <c r="J360" i="5" l="1"/>
  <c r="E361" i="5"/>
  <c r="I361" i="5"/>
  <c r="Q360" i="5"/>
  <c r="R360" i="5" s="1"/>
  <c r="N360" i="5"/>
  <c r="O360" i="5" s="1"/>
  <c r="P360" i="5"/>
  <c r="K360" i="5"/>
  <c r="C361" i="5" l="1"/>
  <c r="F361" i="5"/>
  <c r="E362" i="5" l="1"/>
  <c r="I362" i="5"/>
  <c r="N361" i="5"/>
  <c r="O361" i="5" s="1"/>
  <c r="P361" i="5"/>
  <c r="Q361" i="5"/>
  <c r="R361" i="5" s="1"/>
  <c r="K361" i="5"/>
  <c r="J361" i="5"/>
  <c r="F362" i="5" l="1"/>
  <c r="C362" i="5"/>
  <c r="Q362" i="5" l="1"/>
  <c r="R362" i="5" s="1"/>
  <c r="N362" i="5"/>
  <c r="P362" i="5"/>
  <c r="I363" i="5"/>
  <c r="E363" i="5"/>
  <c r="K362" i="5"/>
  <c r="J362" i="5"/>
  <c r="O362" i="5" l="1"/>
  <c r="C363" i="5"/>
  <c r="K363" i="5" s="1"/>
  <c r="F363" i="5"/>
  <c r="J363" i="5" l="1"/>
  <c r="Q363" i="5"/>
  <c r="P363" i="5"/>
  <c r="N363" i="5"/>
  <c r="E364" i="5"/>
  <c r="I364" i="5"/>
  <c r="O363" i="5" l="1"/>
  <c r="R363" i="5"/>
  <c r="F364" i="5"/>
  <c r="L364" i="5"/>
  <c r="M364" i="5" s="1"/>
  <c r="C364" i="5"/>
  <c r="Q364" i="5" l="1"/>
  <c r="R364" i="5" s="1"/>
  <c r="N364" i="5"/>
  <c r="P364" i="5"/>
  <c r="K364" i="5"/>
  <c r="E365" i="5"/>
  <c r="F365" i="5" s="1"/>
  <c r="I365" i="5"/>
  <c r="J364" i="5"/>
  <c r="O364" i="5" l="1"/>
  <c r="C365" i="5"/>
  <c r="Q365" i="5" l="1"/>
  <c r="R365" i="5" s="1"/>
  <c r="P365" i="5"/>
  <c r="N365" i="5"/>
  <c r="K365" i="5"/>
  <c r="E366" i="5"/>
  <c r="I366" i="5"/>
  <c r="J365" i="5"/>
  <c r="O365" i="5" l="1"/>
  <c r="F366" i="5"/>
  <c r="C366" i="5"/>
  <c r="P366" i="5" l="1"/>
  <c r="N366" i="5"/>
  <c r="Q366" i="5"/>
  <c r="E367" i="5"/>
  <c r="I367" i="5"/>
  <c r="K366" i="5"/>
  <c r="J366" i="5"/>
  <c r="O366" i="5" l="1"/>
  <c r="R366" i="5"/>
  <c r="C367" i="5"/>
  <c r="F367" i="5"/>
  <c r="Q367" i="5" l="1"/>
  <c r="R367" i="5" s="1"/>
  <c r="P367" i="5"/>
  <c r="N367" i="5"/>
  <c r="I368" i="5"/>
  <c r="E368" i="5"/>
  <c r="J367" i="5"/>
  <c r="K367" i="5"/>
  <c r="O367" i="5" l="1"/>
  <c r="L368" i="5"/>
  <c r="M368" i="5" s="1"/>
  <c r="F368" i="5"/>
  <c r="C368" i="5"/>
  <c r="P368" i="5" l="1"/>
  <c r="N368" i="5"/>
  <c r="O368" i="5" s="1"/>
  <c r="Q368" i="5"/>
  <c r="R368" i="5" s="1"/>
  <c r="J368" i="5"/>
  <c r="E369" i="5"/>
  <c r="I369" i="5"/>
  <c r="K368" i="5"/>
  <c r="F369" i="5" l="1"/>
  <c r="C369" i="5"/>
  <c r="J369" i="5" l="1"/>
  <c r="Q369" i="5"/>
  <c r="R369" i="5" s="1"/>
  <c r="P369" i="5"/>
  <c r="N369" i="5"/>
  <c r="O369" i="5" s="1"/>
  <c r="K369" i="5"/>
  <c r="E370" i="5"/>
  <c r="I370" i="5"/>
  <c r="F370" i="5" l="1"/>
  <c r="C370" i="5"/>
  <c r="Q370" i="5" l="1"/>
  <c r="R370" i="5" s="1"/>
  <c r="P370" i="5"/>
  <c r="N370" i="5"/>
  <c r="O370" i="5" s="1"/>
  <c r="E371" i="5"/>
  <c r="I371" i="5"/>
  <c r="K370" i="5"/>
  <c r="J370" i="5"/>
  <c r="C371" i="5" l="1"/>
  <c r="K371" i="5" s="1"/>
  <c r="F371" i="5"/>
  <c r="N371" i="5" l="1"/>
  <c r="O371" i="5" s="1"/>
  <c r="Q371" i="5"/>
  <c r="P371" i="5"/>
  <c r="E372" i="5"/>
  <c r="C372" i="5" s="1"/>
  <c r="I372" i="5"/>
  <c r="J371" i="5"/>
  <c r="Q372" i="5" l="1"/>
  <c r="R372" i="5" s="1"/>
  <c r="P372" i="5"/>
  <c r="N372" i="5"/>
  <c r="O372" i="5" s="1"/>
  <c r="R371" i="5"/>
  <c r="E373" i="5"/>
  <c r="I373" i="5"/>
  <c r="J372" i="5"/>
  <c r="F372" i="5"/>
  <c r="K372" i="5"/>
  <c r="L372" i="5"/>
  <c r="M372" i="5" s="1"/>
  <c r="F373" i="5" l="1"/>
  <c r="C373" i="5"/>
  <c r="K373" i="5" l="1"/>
  <c r="N373" i="5"/>
  <c r="O373" i="5" s="1"/>
  <c r="Q373" i="5"/>
  <c r="P373" i="5"/>
  <c r="J373" i="5"/>
  <c r="I374" i="5"/>
  <c r="E374" i="5"/>
  <c r="R373" i="5" l="1"/>
  <c r="F374" i="5"/>
  <c r="C374" i="5"/>
  <c r="Q374" i="5" l="1"/>
  <c r="R374" i="5" s="1"/>
  <c r="P374" i="5"/>
  <c r="N374" i="5"/>
  <c r="O374" i="5" s="1"/>
  <c r="I375" i="5"/>
  <c r="E375" i="5"/>
  <c r="K374" i="5"/>
  <c r="J374" i="5"/>
  <c r="C375" i="5" l="1"/>
  <c r="K375" i="5" s="1"/>
  <c r="F375" i="5"/>
  <c r="J375" i="5" l="1"/>
  <c r="Q375" i="5"/>
  <c r="R375" i="5" s="1"/>
  <c r="P375" i="5"/>
  <c r="N375" i="5"/>
  <c r="O375" i="5" s="1"/>
  <c r="E376" i="5"/>
  <c r="C376" i="5" s="1"/>
  <c r="I376" i="5"/>
  <c r="N376" i="5" l="1"/>
  <c r="O376" i="5" s="1"/>
  <c r="Q376" i="5"/>
  <c r="R376" i="5" s="1"/>
  <c r="P376" i="5"/>
  <c r="J376" i="5"/>
  <c r="E377" i="5"/>
  <c r="F377" i="5" s="1"/>
  <c r="I377" i="5"/>
  <c r="L376" i="5"/>
  <c r="M376" i="5" s="1"/>
  <c r="F376" i="5"/>
  <c r="K376" i="5"/>
  <c r="C377" i="5" l="1"/>
  <c r="Q377" i="5" l="1"/>
  <c r="R377" i="5" s="1"/>
  <c r="P377" i="5"/>
  <c r="N377" i="5"/>
  <c r="O377" i="5" s="1"/>
  <c r="K377" i="5"/>
  <c r="E378" i="5"/>
  <c r="I378" i="5"/>
  <c r="J377" i="5"/>
  <c r="C378" i="5" l="1"/>
  <c r="F378" i="5"/>
  <c r="K378" i="5" l="1"/>
  <c r="P378" i="5"/>
  <c r="N378" i="5"/>
  <c r="O378" i="5" s="1"/>
  <c r="Q378" i="5"/>
  <c r="R378" i="5" s="1"/>
  <c r="I379" i="5"/>
  <c r="E379" i="5"/>
  <c r="J378" i="5"/>
  <c r="C379" i="5" l="1"/>
  <c r="F379" i="5"/>
  <c r="Q379" i="5" l="1"/>
  <c r="P379" i="5"/>
  <c r="N379" i="5"/>
  <c r="O379" i="5" s="1"/>
  <c r="I380" i="5"/>
  <c r="E380" i="5"/>
  <c r="J379" i="5"/>
  <c r="K379" i="5"/>
  <c r="R379" i="5" l="1"/>
  <c r="L380" i="5"/>
  <c r="M380" i="5" s="1"/>
  <c r="F380" i="5"/>
  <c r="C380" i="5"/>
  <c r="Q380" i="5" l="1"/>
  <c r="R380" i="5" s="1"/>
  <c r="P380" i="5"/>
  <c r="N380" i="5"/>
  <c r="O380" i="5" s="1"/>
  <c r="I381" i="5"/>
  <c r="E381" i="5"/>
  <c r="J380" i="5"/>
  <c r="K380" i="5"/>
  <c r="C381" i="5" l="1"/>
  <c r="F381" i="5"/>
  <c r="K381" i="5" l="1"/>
  <c r="J381" i="5"/>
  <c r="Q381" i="5"/>
  <c r="R381" i="5" s="1"/>
  <c r="N381" i="5"/>
  <c r="O381" i="5" s="1"/>
  <c r="P381" i="5"/>
  <c r="E382" i="5"/>
  <c r="I382" i="5"/>
  <c r="F382" i="5" l="1"/>
  <c r="C382" i="5"/>
  <c r="K382" i="5" l="1"/>
  <c r="Q382" i="5"/>
  <c r="R382" i="5" s="1"/>
  <c r="P382" i="5"/>
  <c r="N382" i="5"/>
  <c r="O382" i="5" s="1"/>
  <c r="E383" i="5"/>
  <c r="I383" i="5"/>
  <c r="J382" i="5"/>
  <c r="F383" i="5" l="1"/>
  <c r="C383" i="5"/>
  <c r="N383" i="5" l="1"/>
  <c r="O383" i="5" s="1"/>
  <c r="P383" i="5"/>
  <c r="Q383" i="5"/>
  <c r="R383" i="5" s="1"/>
  <c r="I384" i="5"/>
  <c r="E384" i="5"/>
  <c r="K383" i="5"/>
  <c r="J383" i="5"/>
  <c r="F384" i="5" l="1"/>
  <c r="L384" i="5"/>
  <c r="M384" i="5" s="1"/>
  <c r="C384" i="5"/>
  <c r="Q384" i="5" l="1"/>
  <c r="R384" i="5" s="1"/>
  <c r="P384" i="5"/>
  <c r="N384" i="5"/>
  <c r="O384" i="5" s="1"/>
  <c r="K384" i="5"/>
  <c r="E385" i="5"/>
  <c r="I385" i="5"/>
  <c r="J384" i="5"/>
  <c r="F385" i="5" l="1"/>
  <c r="C385" i="5"/>
  <c r="Q385" i="5" l="1"/>
  <c r="R385" i="5" s="1"/>
  <c r="P385" i="5"/>
  <c r="N385" i="5"/>
  <c r="O385" i="5" s="1"/>
  <c r="J385" i="5"/>
  <c r="I386" i="5"/>
  <c r="E386" i="5"/>
  <c r="K385" i="5"/>
  <c r="F386" i="5" l="1"/>
  <c r="C386" i="5"/>
  <c r="N386" i="5" l="1"/>
  <c r="O386" i="5" s="1"/>
  <c r="Q386" i="5"/>
  <c r="R386" i="5" s="1"/>
  <c r="P386" i="5"/>
  <c r="E387" i="5"/>
  <c r="I387" i="5"/>
  <c r="J386" i="5"/>
  <c r="K386" i="5"/>
  <c r="F387" i="5" l="1"/>
  <c r="C387" i="5"/>
  <c r="Q387" i="5" l="1"/>
  <c r="P387" i="5"/>
  <c r="N387" i="5"/>
  <c r="O387" i="5" s="1"/>
  <c r="E388" i="5"/>
  <c r="I388" i="5"/>
  <c r="K387" i="5"/>
  <c r="J387" i="5"/>
  <c r="R387" i="5" l="1"/>
  <c r="F388" i="5"/>
  <c r="L388" i="5"/>
  <c r="M388" i="5" s="1"/>
  <c r="C388" i="5"/>
  <c r="P388" i="5" l="1"/>
  <c r="N388" i="5"/>
  <c r="O388" i="5" s="1"/>
  <c r="Q388" i="5"/>
  <c r="R388" i="5" s="1"/>
  <c r="I389" i="5"/>
  <c r="E389" i="5"/>
  <c r="K388" i="5"/>
  <c r="J388" i="5"/>
  <c r="F389" i="5" l="1"/>
  <c r="C389" i="5"/>
  <c r="Q389" i="5" l="1"/>
  <c r="R389" i="5" s="1"/>
  <c r="P389" i="5"/>
  <c r="N389" i="5"/>
  <c r="O389" i="5" s="1"/>
  <c r="J389" i="5"/>
  <c r="I390" i="5"/>
  <c r="E390" i="5"/>
  <c r="K389" i="5"/>
  <c r="F390" i="5" l="1"/>
  <c r="C390" i="5"/>
  <c r="Q390" i="5" l="1"/>
  <c r="R390" i="5" s="1"/>
  <c r="P390" i="5"/>
  <c r="N390" i="5"/>
  <c r="O390" i="5" s="1"/>
  <c r="E391" i="5"/>
  <c r="I391" i="5"/>
  <c r="J390" i="5"/>
  <c r="K390" i="5"/>
  <c r="F391" i="5" l="1"/>
  <c r="C391" i="5"/>
  <c r="N391" i="5" l="1"/>
  <c r="O391" i="5" s="1"/>
  <c r="P391" i="5"/>
  <c r="Q391" i="5"/>
  <c r="R391" i="5" s="1"/>
  <c r="J391" i="5"/>
  <c r="I392" i="5"/>
  <c r="E392" i="5"/>
  <c r="K391" i="5"/>
  <c r="F392" i="5" l="1"/>
  <c r="L392" i="5"/>
  <c r="M392" i="5" s="1"/>
  <c r="C392" i="5"/>
  <c r="Q392" i="5" l="1"/>
  <c r="R392" i="5" s="1"/>
  <c r="P392" i="5"/>
  <c r="N392" i="5"/>
  <c r="O392" i="5" s="1"/>
  <c r="E393" i="5"/>
  <c r="I393" i="5"/>
  <c r="J392" i="5"/>
  <c r="K392" i="5"/>
  <c r="F393" i="5" l="1"/>
  <c r="C393" i="5"/>
  <c r="Q393" i="5" l="1"/>
  <c r="R393" i="5" s="1"/>
  <c r="P393" i="5"/>
  <c r="N393" i="5"/>
  <c r="O393" i="5" s="1"/>
  <c r="J393" i="5"/>
  <c r="I394" i="5"/>
  <c r="E394" i="5"/>
  <c r="K393" i="5"/>
  <c r="F394" i="5" l="1"/>
  <c r="C394" i="5"/>
  <c r="Q394" i="5" l="1"/>
  <c r="R394" i="5" s="1"/>
  <c r="P394" i="5"/>
  <c r="N394" i="5"/>
  <c r="O394" i="5" s="1"/>
  <c r="K394" i="5"/>
  <c r="E395" i="5"/>
  <c r="I395" i="5"/>
  <c r="J394" i="5"/>
  <c r="F395" i="5" l="1"/>
  <c r="C395" i="5"/>
  <c r="Q395" i="5" l="1"/>
  <c r="P395" i="5"/>
  <c r="N395" i="5"/>
  <c r="O395" i="5" s="1"/>
  <c r="E396" i="5"/>
  <c r="C396" i="5" s="1"/>
  <c r="I396" i="5"/>
  <c r="K395" i="5"/>
  <c r="J395" i="5"/>
  <c r="P396" i="5" l="1"/>
  <c r="N396" i="5"/>
  <c r="O396" i="5" s="1"/>
  <c r="Q396" i="5"/>
  <c r="R396" i="5" s="1"/>
  <c r="R395" i="5"/>
  <c r="I397" i="5"/>
  <c r="E397" i="5"/>
  <c r="J396" i="5"/>
  <c r="F396" i="5"/>
  <c r="K396" i="5"/>
  <c r="L396" i="5"/>
  <c r="M396" i="5" s="1"/>
  <c r="F397" i="5" l="1"/>
  <c r="C397" i="5"/>
  <c r="Q397" i="5" l="1"/>
  <c r="R397" i="5" s="1"/>
  <c r="P397" i="5"/>
  <c r="N397" i="5"/>
  <c r="O397" i="5" s="1"/>
  <c r="K397" i="5"/>
  <c r="E398" i="5"/>
  <c r="I398" i="5"/>
  <c r="J397" i="5"/>
  <c r="F398" i="5" l="1"/>
  <c r="C398" i="5"/>
  <c r="Q398" i="5" l="1"/>
  <c r="R398" i="5" s="1"/>
  <c r="P398" i="5"/>
  <c r="N398" i="5"/>
  <c r="O398" i="5" s="1"/>
  <c r="E399" i="5"/>
  <c r="I399" i="5"/>
  <c r="K398" i="5"/>
  <c r="J398" i="5"/>
  <c r="F399" i="5" l="1"/>
  <c r="C399" i="5"/>
  <c r="N399" i="5" l="1"/>
  <c r="O399" i="5" s="1"/>
  <c r="P399" i="5"/>
  <c r="Q399" i="5"/>
  <c r="R399" i="5" s="1"/>
  <c r="I400" i="5"/>
  <c r="E400" i="5"/>
  <c r="K399" i="5"/>
  <c r="J399" i="5"/>
  <c r="F400" i="5" l="1"/>
  <c r="L400" i="5"/>
  <c r="M400" i="5" s="1"/>
  <c r="C400" i="5"/>
  <c r="Q400" i="5" l="1"/>
  <c r="R400" i="5" s="1"/>
  <c r="P400" i="5"/>
  <c r="N400" i="5"/>
  <c r="O400" i="5" s="1"/>
  <c r="J400" i="5"/>
  <c r="E401" i="5"/>
  <c r="I401" i="5"/>
  <c r="K400" i="5"/>
  <c r="F401" i="5" l="1"/>
  <c r="C401" i="5"/>
  <c r="J401" i="5" l="1"/>
  <c r="Q401" i="5"/>
  <c r="R401" i="5" s="1"/>
  <c r="P401" i="5"/>
  <c r="N401" i="5"/>
  <c r="O401" i="5" s="1"/>
  <c r="E402" i="5"/>
  <c r="C402" i="5" s="1"/>
  <c r="I402" i="5"/>
  <c r="K401" i="5"/>
  <c r="Q402" i="5" l="1"/>
  <c r="R402" i="5" s="1"/>
  <c r="N402" i="5"/>
  <c r="O402" i="5" s="1"/>
  <c r="P402" i="5"/>
  <c r="E403" i="5"/>
  <c r="I403" i="5"/>
  <c r="J402" i="5"/>
  <c r="F402" i="5"/>
  <c r="K402" i="5"/>
  <c r="C403" i="5" l="1"/>
  <c r="F403" i="5"/>
  <c r="K403" i="5" l="1"/>
  <c r="N403" i="5"/>
  <c r="O403" i="5" s="1"/>
  <c r="Q403" i="5"/>
  <c r="R403" i="5" s="1"/>
  <c r="P403" i="5"/>
  <c r="I404" i="5"/>
  <c r="E404" i="5"/>
  <c r="J403" i="5"/>
  <c r="F404" i="5" l="1"/>
  <c r="L404" i="5"/>
  <c r="M404" i="5" s="1"/>
  <c r="C404" i="5"/>
  <c r="K404" i="5" l="1"/>
  <c r="Q404" i="5"/>
  <c r="R404" i="5" s="1"/>
  <c r="N404" i="5"/>
  <c r="O404" i="5" s="1"/>
  <c r="P404" i="5"/>
  <c r="E405" i="5"/>
  <c r="I405" i="5"/>
  <c r="J404" i="5"/>
  <c r="F405" i="5" l="1"/>
  <c r="C405" i="5"/>
  <c r="E406" i="5" l="1"/>
  <c r="I406" i="5"/>
  <c r="P405" i="5"/>
  <c r="N405" i="5"/>
  <c r="O405" i="5" s="1"/>
  <c r="Q405" i="5"/>
  <c r="R405" i="5" s="1"/>
  <c r="J405" i="5"/>
  <c r="K405" i="5"/>
  <c r="F406" i="5" l="1"/>
  <c r="C406" i="5"/>
  <c r="Q406" i="5" l="1"/>
  <c r="R406" i="5" s="1"/>
  <c r="P406" i="5"/>
  <c r="N406" i="5"/>
  <c r="O406" i="5" s="1"/>
  <c r="E407" i="5"/>
  <c r="I407" i="5"/>
  <c r="K406" i="5"/>
  <c r="J406" i="5"/>
  <c r="F407" i="5" l="1"/>
  <c r="C407" i="5"/>
  <c r="J407" i="5" l="1"/>
  <c r="Q407" i="5"/>
  <c r="R407" i="5" s="1"/>
  <c r="N407" i="5"/>
  <c r="O407" i="5" s="1"/>
  <c r="P407" i="5"/>
  <c r="E408" i="5"/>
  <c r="I408" i="5"/>
  <c r="K407" i="5"/>
  <c r="L408" i="5" l="1"/>
  <c r="M408" i="5" s="1"/>
  <c r="F408" i="5"/>
  <c r="C408" i="5"/>
  <c r="I409" i="5" l="1"/>
  <c r="N408" i="5"/>
  <c r="O408" i="5" s="1"/>
  <c r="Q408" i="5"/>
  <c r="R408" i="5" s="1"/>
  <c r="P408" i="5"/>
  <c r="E409" i="5"/>
  <c r="K408" i="5"/>
  <c r="J408" i="5"/>
  <c r="F409" i="5" l="1"/>
  <c r="C409" i="5"/>
  <c r="E410" i="5" l="1"/>
  <c r="I410" i="5"/>
  <c r="Q409" i="5"/>
  <c r="R409" i="5" s="1"/>
  <c r="N409" i="5"/>
  <c r="O409" i="5" s="1"/>
  <c r="P409" i="5"/>
  <c r="J409" i="5"/>
  <c r="K409" i="5"/>
  <c r="F410" i="5" l="1"/>
  <c r="C410" i="5"/>
  <c r="P410" i="5" l="1"/>
  <c r="Q410" i="5"/>
  <c r="R410" i="5" s="1"/>
  <c r="N410" i="5"/>
  <c r="O410" i="5" s="1"/>
  <c r="I411" i="5"/>
  <c r="E411" i="5"/>
  <c r="K410" i="5"/>
  <c r="J410" i="5"/>
  <c r="C411" i="5" l="1"/>
  <c r="K411" i="5" s="1"/>
  <c r="F411" i="5"/>
  <c r="J411" i="5" l="1"/>
  <c r="N411" i="5"/>
  <c r="O411" i="5" s="1"/>
  <c r="Q411" i="5"/>
  <c r="R411" i="5" s="1"/>
  <c r="P411" i="5"/>
  <c r="I412" i="5"/>
  <c r="E412" i="5"/>
  <c r="L412" i="5" l="1"/>
  <c r="M412" i="5" s="1"/>
  <c r="F412" i="5"/>
  <c r="C412" i="5"/>
  <c r="P412" i="5" l="1"/>
  <c r="Q412" i="5"/>
  <c r="R412" i="5" s="1"/>
  <c r="N412" i="5"/>
  <c r="O412" i="5" s="1"/>
  <c r="E413" i="5"/>
  <c r="I413" i="5"/>
  <c r="J412" i="5"/>
  <c r="K412" i="5"/>
  <c r="F413" i="5" l="1"/>
  <c r="C413" i="5"/>
  <c r="Q413" i="5" l="1"/>
  <c r="R413" i="5" s="1"/>
  <c r="N413" i="5"/>
  <c r="O413" i="5" s="1"/>
  <c r="P413" i="5"/>
  <c r="I414" i="5"/>
  <c r="E414" i="5"/>
  <c r="J413" i="5"/>
  <c r="K413" i="5"/>
  <c r="F414" i="5" l="1"/>
  <c r="C414" i="5"/>
  <c r="J414" i="5" s="1"/>
  <c r="I415" i="5" l="1"/>
  <c r="Q414" i="5"/>
  <c r="R414" i="5" s="1"/>
  <c r="P414" i="5"/>
  <c r="N414" i="5"/>
  <c r="O414" i="5" s="1"/>
  <c r="E415" i="5"/>
  <c r="K414" i="5"/>
  <c r="F415" i="5" l="1"/>
  <c r="C415" i="5"/>
  <c r="J415" i="5" s="1"/>
  <c r="K415" i="5" l="1"/>
  <c r="Q415" i="5"/>
  <c r="R415" i="5" s="1"/>
  <c r="P415" i="5"/>
  <c r="N415" i="5"/>
  <c r="O415" i="5" s="1"/>
  <c r="E416" i="5"/>
  <c r="I416" i="5"/>
  <c r="F416" i="5" l="1"/>
  <c r="L416" i="5"/>
  <c r="M416" i="5" s="1"/>
  <c r="C416" i="5"/>
  <c r="J416" i="5" l="1"/>
  <c r="P416" i="5"/>
  <c r="N416" i="5"/>
  <c r="O416" i="5" s="1"/>
  <c r="Q416" i="5"/>
  <c r="R416" i="5" s="1"/>
  <c r="I417" i="5"/>
  <c r="E417" i="5"/>
  <c r="K416" i="5"/>
  <c r="C417" i="5" l="1"/>
  <c r="K417" i="5" s="1"/>
  <c r="F417" i="5"/>
  <c r="P417" i="5" l="1"/>
  <c r="Q417" i="5"/>
  <c r="R417" i="5" s="1"/>
  <c r="N417" i="5"/>
  <c r="O417" i="5" s="1"/>
  <c r="I418" i="5"/>
  <c r="E418" i="5"/>
  <c r="J417" i="5"/>
  <c r="F418" i="5" l="1"/>
  <c r="C418" i="5"/>
  <c r="K418" i="5" s="1"/>
  <c r="J418" i="5" l="1"/>
  <c r="N418" i="5"/>
  <c r="O418" i="5" s="1"/>
  <c r="Q418" i="5"/>
  <c r="R418" i="5" s="1"/>
  <c r="P418" i="5"/>
  <c r="E419" i="5"/>
  <c r="I419" i="5"/>
  <c r="F419" i="5" l="1"/>
  <c r="C419" i="5"/>
  <c r="K419" i="5" s="1"/>
  <c r="J419" i="5" l="1"/>
  <c r="Q419" i="5"/>
  <c r="R419" i="5" s="1"/>
  <c r="P419" i="5"/>
  <c r="N419" i="5"/>
  <c r="O419" i="5" s="1"/>
  <c r="E420" i="5"/>
  <c r="I420" i="5"/>
  <c r="C420" i="5" l="1"/>
  <c r="K420" i="5" s="1"/>
  <c r="F420" i="5"/>
  <c r="L420" i="5"/>
  <c r="M420" i="5" s="1"/>
  <c r="Q420" i="5" l="1"/>
  <c r="R420" i="5" s="1"/>
  <c r="P420" i="5"/>
  <c r="N420" i="5"/>
  <c r="O420" i="5" s="1"/>
  <c r="I421" i="5"/>
  <c r="E421" i="5"/>
  <c r="J420" i="5"/>
  <c r="C421" i="5" l="1"/>
  <c r="K421" i="5" s="1"/>
  <c r="F421" i="5"/>
  <c r="P421" i="5" l="1"/>
  <c r="Q421" i="5"/>
  <c r="R421" i="5" s="1"/>
  <c r="N421" i="5"/>
  <c r="O421" i="5" s="1"/>
  <c r="E422" i="5"/>
  <c r="I422" i="5"/>
  <c r="J421" i="5"/>
  <c r="F422" i="5" l="1"/>
  <c r="C422" i="5"/>
  <c r="Q422" i="5" l="1"/>
  <c r="R422" i="5" s="1"/>
  <c r="P422" i="5"/>
  <c r="N422" i="5"/>
  <c r="O422" i="5" s="1"/>
  <c r="I423" i="5"/>
  <c r="E423" i="5"/>
  <c r="C423" i="5" s="1"/>
  <c r="K422" i="5"/>
  <c r="J422" i="5"/>
  <c r="Q423" i="5" l="1"/>
  <c r="R423" i="5" s="1"/>
  <c r="N423" i="5"/>
  <c r="O423" i="5" s="1"/>
  <c r="P423" i="5"/>
  <c r="I424" i="5"/>
  <c r="E424" i="5"/>
  <c r="J423" i="5"/>
  <c r="F423" i="5"/>
  <c r="K423" i="5"/>
  <c r="F424" i="5" l="1"/>
  <c r="C424" i="5"/>
  <c r="L424" i="5"/>
  <c r="M424" i="5" s="1"/>
  <c r="Q424" i="5" l="1"/>
  <c r="R424" i="5" s="1"/>
  <c r="P424" i="5"/>
  <c r="N424" i="5"/>
  <c r="O424" i="5" s="1"/>
  <c r="E425" i="5"/>
  <c r="I425" i="5"/>
  <c r="J424" i="5"/>
  <c r="K424" i="5"/>
  <c r="F425" i="5" l="1"/>
  <c r="C425" i="5"/>
  <c r="N425" i="5" l="1"/>
  <c r="O425" i="5" s="1"/>
  <c r="Q425" i="5"/>
  <c r="R425" i="5" s="1"/>
  <c r="P425" i="5"/>
  <c r="E426" i="5"/>
  <c r="C426" i="5" s="1"/>
  <c r="I426" i="5"/>
  <c r="J425" i="5"/>
  <c r="K425" i="5"/>
  <c r="K426" i="5" l="1"/>
  <c r="Q426" i="5"/>
  <c r="R426" i="5" s="1"/>
  <c r="N426" i="5"/>
  <c r="O426" i="5" s="1"/>
  <c r="P426" i="5"/>
  <c r="E427" i="5"/>
  <c r="I427" i="5"/>
  <c r="J426" i="5"/>
  <c r="F426" i="5"/>
  <c r="F427" i="5" l="1"/>
  <c r="C427" i="5"/>
  <c r="J427" i="5" s="1"/>
  <c r="N427" i="5" l="1"/>
  <c r="O427" i="5" s="1"/>
  <c r="Q427" i="5"/>
  <c r="R427" i="5" s="1"/>
  <c r="P427" i="5"/>
  <c r="I428" i="5"/>
  <c r="E428" i="5"/>
  <c r="K427" i="5"/>
  <c r="F428" i="5" l="1"/>
  <c r="L428" i="5"/>
  <c r="M428" i="5" s="1"/>
  <c r="C428" i="5"/>
  <c r="K428" i="5" l="1"/>
  <c r="N428" i="5"/>
  <c r="O428" i="5" s="1"/>
  <c r="Q428" i="5"/>
  <c r="R428" i="5" s="1"/>
  <c r="P428" i="5"/>
  <c r="E429" i="5"/>
  <c r="C429" i="5" s="1"/>
  <c r="I429" i="5"/>
  <c r="J428" i="5"/>
  <c r="P429" i="5" l="1"/>
  <c r="Q429" i="5"/>
  <c r="R429" i="5" s="1"/>
  <c r="N429" i="5"/>
  <c r="O429" i="5" s="1"/>
  <c r="I430" i="5"/>
  <c r="E430" i="5"/>
  <c r="K429" i="5"/>
  <c r="F429" i="5"/>
  <c r="J429" i="5"/>
  <c r="F430" i="5" l="1"/>
  <c r="C430" i="5"/>
  <c r="Q430" i="5" l="1"/>
  <c r="R430" i="5" s="1"/>
  <c r="N430" i="5"/>
  <c r="O430" i="5" s="1"/>
  <c r="P430" i="5"/>
  <c r="I431" i="5"/>
  <c r="E431" i="5"/>
  <c r="K430" i="5"/>
  <c r="J430" i="5"/>
  <c r="C431" i="5" l="1"/>
  <c r="K431" i="5" s="1"/>
  <c r="F431" i="5"/>
  <c r="N431" i="5" l="1"/>
  <c r="O431" i="5" s="1"/>
  <c r="Q431" i="5"/>
  <c r="R431" i="5" s="1"/>
  <c r="P431" i="5"/>
  <c r="I432" i="5"/>
  <c r="E432" i="5"/>
  <c r="J431" i="5"/>
  <c r="F432" i="5" l="1"/>
  <c r="L432" i="5"/>
  <c r="M432" i="5" s="1"/>
  <c r="C432" i="5"/>
  <c r="J432" i="5" l="1"/>
  <c r="N432" i="5"/>
  <c r="O432" i="5" s="1"/>
  <c r="P432" i="5"/>
  <c r="Q432" i="5"/>
  <c r="R432" i="5" s="1"/>
  <c r="I433" i="5"/>
  <c r="E433" i="5"/>
  <c r="K432" i="5"/>
  <c r="C433" i="5" l="1"/>
  <c r="K433" i="5" s="1"/>
  <c r="F433" i="5"/>
  <c r="J433" i="5"/>
  <c r="P433" i="5" l="1"/>
  <c r="Q433" i="5"/>
  <c r="R433" i="5" s="1"/>
  <c r="N433" i="5"/>
  <c r="O433" i="5" s="1"/>
  <c r="I434" i="5"/>
  <c r="E434" i="5"/>
  <c r="C434" i="5" l="1"/>
  <c r="K434" i="5"/>
  <c r="F434" i="5"/>
  <c r="J434" i="5"/>
  <c r="P434" i="5" l="1"/>
  <c r="N434" i="5"/>
  <c r="O434" i="5" s="1"/>
  <c r="Q434" i="5"/>
  <c r="R434" i="5" s="1"/>
  <c r="E435" i="5"/>
  <c r="C435" i="5" s="1"/>
  <c r="I435" i="5"/>
  <c r="N435" i="5" l="1"/>
  <c r="O435" i="5" s="1"/>
  <c r="P435" i="5"/>
  <c r="Q435" i="5"/>
  <c r="R435" i="5" s="1"/>
  <c r="I436" i="5"/>
  <c r="E436" i="5"/>
  <c r="J435" i="5"/>
  <c r="F435" i="5"/>
  <c r="K435" i="5"/>
  <c r="C436" i="5" l="1"/>
  <c r="K436" i="5" s="1"/>
  <c r="F436" i="5"/>
  <c r="L436" i="5"/>
  <c r="M436" i="5" s="1"/>
  <c r="P436" i="5" l="1"/>
  <c r="Q436" i="5"/>
  <c r="R436" i="5" s="1"/>
  <c r="N436" i="5"/>
  <c r="O436" i="5" s="1"/>
  <c r="E437" i="5"/>
  <c r="I437" i="5"/>
  <c r="J436" i="5"/>
  <c r="F437" i="5" l="1"/>
  <c r="C437" i="5"/>
  <c r="N437" i="5" l="1"/>
  <c r="O437" i="5" s="1"/>
  <c r="Q437" i="5"/>
  <c r="R437" i="5" s="1"/>
  <c r="P437" i="5"/>
  <c r="E438" i="5"/>
  <c r="I438" i="5"/>
  <c r="J437" i="5"/>
  <c r="K437" i="5"/>
  <c r="F438" i="5" l="1"/>
  <c r="C438" i="5"/>
  <c r="J438" i="5" l="1"/>
  <c r="N438" i="5"/>
  <c r="O438" i="5" s="1"/>
  <c r="P438" i="5"/>
  <c r="Q438" i="5"/>
  <c r="R438" i="5" s="1"/>
  <c r="E439" i="5"/>
  <c r="I439" i="5"/>
  <c r="K438" i="5"/>
  <c r="F439" i="5" l="1"/>
  <c r="C439" i="5"/>
  <c r="J439" i="5" s="1"/>
  <c r="Q439" i="5" l="1"/>
  <c r="R439" i="5" s="1"/>
  <c r="N439" i="5"/>
  <c r="O439" i="5" s="1"/>
  <c r="P439" i="5"/>
  <c r="I440" i="5"/>
  <c r="E440" i="5"/>
  <c r="K439" i="5"/>
  <c r="F440" i="5" l="1"/>
  <c r="L440" i="5"/>
  <c r="M440" i="5" s="1"/>
  <c r="C440" i="5"/>
  <c r="J440" i="5" s="1"/>
  <c r="K440" i="5" l="1"/>
  <c r="Q440" i="5"/>
  <c r="R440" i="5" s="1"/>
  <c r="P440" i="5"/>
  <c r="N440" i="5"/>
  <c r="O440" i="5" s="1"/>
  <c r="I441" i="5"/>
  <c r="E441" i="5"/>
  <c r="C441" i="5" s="1"/>
  <c r="N441" i="5" l="1"/>
  <c r="O441" i="5" s="1"/>
  <c r="P441" i="5"/>
  <c r="Q441" i="5"/>
  <c r="R441" i="5" s="1"/>
  <c r="E442" i="5"/>
  <c r="I442" i="5"/>
  <c r="J441" i="5"/>
  <c r="K441" i="5"/>
  <c r="F441" i="5"/>
  <c r="F442" i="5" l="1"/>
  <c r="C442" i="5"/>
  <c r="K442" i="5" s="1"/>
  <c r="J442" i="5" l="1"/>
  <c r="N442" i="5"/>
  <c r="O442" i="5" s="1"/>
  <c r="P442" i="5"/>
  <c r="Q442" i="5"/>
  <c r="R442" i="5" s="1"/>
  <c r="I443" i="5"/>
  <c r="E443" i="5"/>
  <c r="C443" i="5" l="1"/>
  <c r="K443" i="5" s="1"/>
  <c r="F443" i="5"/>
  <c r="J443" i="5" l="1"/>
  <c r="N443" i="5"/>
  <c r="O443" i="5" s="1"/>
  <c r="P443" i="5"/>
  <c r="Q443" i="5"/>
  <c r="R443" i="5" s="1"/>
  <c r="E444" i="5"/>
  <c r="C444" i="5" s="1"/>
  <c r="I444" i="5"/>
  <c r="Q444" i="5" l="1"/>
  <c r="R444" i="5" s="1"/>
  <c r="P444" i="5"/>
  <c r="N444" i="5"/>
  <c r="O444" i="5" s="1"/>
  <c r="I445" i="5"/>
  <c r="E445" i="5"/>
  <c r="J444" i="5"/>
  <c r="F444" i="5"/>
  <c r="K444" i="5"/>
  <c r="L444" i="5"/>
  <c r="M444" i="5" s="1"/>
  <c r="F445" i="5" l="1"/>
  <c r="C445" i="5"/>
  <c r="N445" i="5" l="1"/>
  <c r="O445" i="5" s="1"/>
  <c r="P445" i="5"/>
  <c r="Q445" i="5"/>
  <c r="R445" i="5" s="1"/>
  <c r="E446" i="5"/>
  <c r="I446" i="5"/>
  <c r="K445" i="5"/>
  <c r="J445" i="5"/>
  <c r="F446" i="5" l="1"/>
  <c r="C446" i="5"/>
  <c r="N446" i="5" l="1"/>
  <c r="O446" i="5" s="1"/>
  <c r="Q446" i="5"/>
  <c r="R446" i="5" s="1"/>
  <c r="P446" i="5"/>
  <c r="E447" i="5"/>
  <c r="I447" i="5"/>
  <c r="J446" i="5"/>
  <c r="K446" i="5"/>
  <c r="F447" i="5" l="1"/>
  <c r="C447" i="5"/>
  <c r="E448" i="5" l="1"/>
  <c r="C448" i="5" s="1"/>
  <c r="P447" i="5"/>
  <c r="N447" i="5"/>
  <c r="O447" i="5" s="1"/>
  <c r="Q447" i="5"/>
  <c r="R447" i="5" s="1"/>
  <c r="I448" i="5"/>
  <c r="K447" i="5"/>
  <c r="J447" i="5"/>
  <c r="J448" i="5" l="1"/>
  <c r="P448" i="5"/>
  <c r="Q448" i="5"/>
  <c r="R448" i="5" s="1"/>
  <c r="N448" i="5"/>
  <c r="O448" i="5" s="1"/>
  <c r="I449" i="5"/>
  <c r="E449" i="5"/>
  <c r="F448" i="5"/>
  <c r="K448" i="5"/>
  <c r="L448" i="5"/>
  <c r="M448" i="5" s="1"/>
  <c r="F449" i="5" l="1"/>
  <c r="C449" i="5"/>
  <c r="N449" i="5" l="1"/>
  <c r="O449" i="5" s="1"/>
  <c r="P449" i="5"/>
  <c r="Q449" i="5"/>
  <c r="R449" i="5" s="1"/>
  <c r="I450" i="5"/>
  <c r="E450" i="5"/>
  <c r="K449" i="5"/>
  <c r="J449" i="5"/>
  <c r="C450" i="5" l="1"/>
  <c r="K450" i="5" s="1"/>
  <c r="F450" i="5"/>
  <c r="Q450" i="5" l="1"/>
  <c r="R450" i="5" s="1"/>
  <c r="N450" i="5"/>
  <c r="O450" i="5" s="1"/>
  <c r="P450" i="5"/>
  <c r="I451" i="5"/>
  <c r="E451" i="5"/>
  <c r="J450" i="5"/>
  <c r="F451" i="5" l="1"/>
  <c r="C451" i="5"/>
  <c r="K451" i="5" s="1"/>
  <c r="J451" i="5" l="1"/>
  <c r="Q451" i="5"/>
  <c r="R451" i="5" s="1"/>
  <c r="N451" i="5"/>
  <c r="O451" i="5" s="1"/>
  <c r="P451" i="5"/>
  <c r="I452" i="5"/>
  <c r="E452" i="5"/>
  <c r="C452" i="5" s="1"/>
  <c r="P452" i="5" l="1"/>
  <c r="N452" i="5"/>
  <c r="O452" i="5" s="1"/>
  <c r="Q452" i="5"/>
  <c r="R452" i="5" s="1"/>
  <c r="E453" i="5"/>
  <c r="I453" i="5"/>
  <c r="K452" i="5"/>
  <c r="F452" i="5"/>
  <c r="L452" i="5"/>
  <c r="M452" i="5" s="1"/>
  <c r="J452" i="5"/>
  <c r="F453" i="5" l="1"/>
  <c r="C453" i="5"/>
  <c r="J453" i="5" s="1"/>
  <c r="N453" i="5" l="1"/>
  <c r="O453" i="5" s="1"/>
  <c r="P453" i="5"/>
  <c r="Q453" i="5"/>
  <c r="R453" i="5" s="1"/>
  <c r="E454" i="5"/>
  <c r="I454" i="5"/>
  <c r="K453" i="5"/>
  <c r="F454" i="5" l="1"/>
  <c r="C454" i="5"/>
  <c r="K454" i="5" s="1"/>
  <c r="J454" i="5" l="1"/>
  <c r="Q454" i="5"/>
  <c r="R454" i="5" s="1"/>
  <c r="P454" i="5"/>
  <c r="N454" i="5"/>
  <c r="O454" i="5" s="1"/>
  <c r="I455" i="5"/>
  <c r="E455" i="5"/>
  <c r="C455" i="5" s="1"/>
  <c r="J455" i="5" l="1"/>
  <c r="Q455" i="5"/>
  <c r="R455" i="5" s="1"/>
  <c r="N455" i="5"/>
  <c r="O455" i="5" s="1"/>
  <c r="P455" i="5"/>
  <c r="I456" i="5"/>
  <c r="E456" i="5"/>
  <c r="L456" i="5" s="1"/>
  <c r="M456" i="5" s="1"/>
  <c r="F455" i="5"/>
  <c r="K455" i="5"/>
  <c r="F456" i="5" l="1"/>
  <c r="C456" i="5"/>
  <c r="J456" i="5" l="1"/>
  <c r="Q456" i="5"/>
  <c r="R456" i="5" s="1"/>
  <c r="P456" i="5"/>
  <c r="N456" i="5"/>
  <c r="O456" i="5" s="1"/>
  <c r="E457" i="5"/>
  <c r="I457" i="5"/>
  <c r="K456" i="5"/>
  <c r="F457" i="5" l="1"/>
  <c r="C457" i="5"/>
  <c r="J457" i="5" s="1"/>
  <c r="P457" i="5" l="1"/>
  <c r="N457" i="5"/>
  <c r="O457" i="5" s="1"/>
  <c r="Q457" i="5"/>
  <c r="R457" i="5" s="1"/>
  <c r="I458" i="5"/>
  <c r="E458" i="5"/>
  <c r="K457" i="5"/>
  <c r="C458" i="5" l="1"/>
  <c r="K458" i="5" s="1"/>
  <c r="F458" i="5"/>
  <c r="P458" i="5" l="1"/>
  <c r="Q458" i="5"/>
  <c r="R458" i="5" s="1"/>
  <c r="N458" i="5"/>
  <c r="O458" i="5" s="1"/>
  <c r="I459" i="5"/>
  <c r="E459" i="5"/>
  <c r="J458" i="5"/>
  <c r="C459" i="5" l="1"/>
  <c r="K459" i="5" s="1"/>
  <c r="F459" i="5"/>
  <c r="J459" i="5" l="1"/>
  <c r="Q459" i="5"/>
  <c r="R459" i="5" s="1"/>
  <c r="P459" i="5"/>
  <c r="N459" i="5"/>
  <c r="O459" i="5" s="1"/>
  <c r="E460" i="5"/>
  <c r="I460" i="5"/>
  <c r="C460" i="5" l="1"/>
  <c r="K460" i="5" s="1"/>
  <c r="F460" i="5"/>
  <c r="L460" i="5"/>
  <c r="M460" i="5" s="1"/>
  <c r="P460" i="5" l="1"/>
  <c r="N460" i="5"/>
  <c r="O460" i="5" s="1"/>
  <c r="Q460" i="5"/>
  <c r="R460" i="5" s="1"/>
  <c r="E461" i="5"/>
  <c r="I461" i="5"/>
  <c r="J460" i="5"/>
  <c r="C461" i="5" l="1"/>
  <c r="K461" i="5" s="1"/>
  <c r="F461" i="5"/>
  <c r="N461" i="5" l="1"/>
  <c r="O461" i="5" s="1"/>
  <c r="P461" i="5"/>
  <c r="Q461" i="5"/>
  <c r="R461" i="5" s="1"/>
  <c r="I462" i="5"/>
  <c r="E462" i="5"/>
  <c r="C462" i="5" s="1"/>
  <c r="J461" i="5"/>
  <c r="P462" i="5" l="1"/>
  <c r="Q462" i="5"/>
  <c r="R462" i="5" s="1"/>
  <c r="N462" i="5"/>
  <c r="O462" i="5" s="1"/>
  <c r="I463" i="5"/>
  <c r="E463" i="5"/>
  <c r="F462" i="5"/>
  <c r="K462" i="5"/>
  <c r="J462" i="5"/>
  <c r="F463" i="5" l="1"/>
  <c r="C463" i="5"/>
  <c r="Q463" i="5" l="1"/>
  <c r="R463" i="5" s="1"/>
  <c r="N463" i="5"/>
  <c r="O463" i="5" s="1"/>
  <c r="P463" i="5"/>
  <c r="E464" i="5"/>
  <c r="I464" i="5"/>
  <c r="J463" i="5"/>
  <c r="K463" i="5"/>
  <c r="F464" i="5" l="1"/>
  <c r="L464" i="5"/>
  <c r="M464" i="5" s="1"/>
  <c r="C464" i="5"/>
  <c r="K464" i="5" s="1"/>
  <c r="N464" i="5" l="1"/>
  <c r="O464" i="5" s="1"/>
  <c r="Q464" i="5"/>
  <c r="R464" i="5" s="1"/>
  <c r="P464" i="5"/>
  <c r="I465" i="5"/>
  <c r="E465" i="5"/>
  <c r="J464" i="5"/>
  <c r="F465" i="5" l="1"/>
  <c r="C465" i="5"/>
  <c r="Q465" i="5" l="1"/>
  <c r="R465" i="5" s="1"/>
  <c r="P465" i="5"/>
  <c r="N465" i="5"/>
  <c r="O465" i="5" s="1"/>
  <c r="I466" i="5"/>
  <c r="E466" i="5"/>
  <c r="K465" i="5"/>
  <c r="J465" i="5"/>
  <c r="F466" i="5" l="1"/>
  <c r="C466" i="5"/>
  <c r="J466" i="5" l="1"/>
  <c r="P466" i="5"/>
  <c r="Q466" i="5"/>
  <c r="R466" i="5" s="1"/>
  <c r="N466" i="5"/>
  <c r="O466" i="5" s="1"/>
  <c r="I467" i="5"/>
  <c r="E467" i="5"/>
  <c r="K466" i="5"/>
  <c r="C467" i="5" l="1"/>
  <c r="K467" i="5" s="1"/>
  <c r="F467" i="5"/>
  <c r="P467" i="5" l="1"/>
  <c r="Q467" i="5"/>
  <c r="R467" i="5" s="1"/>
  <c r="N467" i="5"/>
  <c r="O467" i="5" s="1"/>
  <c r="I468" i="5"/>
  <c r="E468" i="5"/>
  <c r="J467" i="5"/>
  <c r="F468" i="5" l="1"/>
  <c r="L468" i="5"/>
  <c r="M468" i="5" s="1"/>
  <c r="C468" i="5"/>
  <c r="J468" i="5" s="1"/>
  <c r="Q468" i="5" l="1"/>
  <c r="R468" i="5" s="1"/>
  <c r="P468" i="5"/>
  <c r="N468" i="5"/>
  <c r="O468" i="5" s="1"/>
  <c r="I469" i="5"/>
  <c r="E469" i="5"/>
  <c r="K468" i="5"/>
  <c r="C469" i="5" l="1"/>
  <c r="K469" i="5" s="1"/>
  <c r="F469" i="5"/>
  <c r="Q469" i="5" l="1"/>
  <c r="R469" i="5" s="1"/>
  <c r="P469" i="5"/>
  <c r="N469" i="5"/>
  <c r="O469" i="5" s="1"/>
  <c r="I470" i="5"/>
  <c r="E470" i="5"/>
  <c r="J469" i="5"/>
  <c r="C470" i="5" l="1"/>
  <c r="K470" i="5" s="1"/>
  <c r="F470" i="5"/>
  <c r="J470" i="5" l="1"/>
  <c r="P470" i="5"/>
  <c r="N470" i="5"/>
  <c r="O470" i="5" s="1"/>
  <c r="Q470" i="5"/>
  <c r="R470" i="5" s="1"/>
  <c r="I471" i="5"/>
  <c r="E471" i="5"/>
  <c r="C471" i="5" s="1"/>
  <c r="J471" i="5" l="1"/>
  <c r="P471" i="5"/>
  <c r="N471" i="5"/>
  <c r="O471" i="5" s="1"/>
  <c r="Q471" i="5"/>
  <c r="R471" i="5" s="1"/>
  <c r="I472" i="5"/>
  <c r="E472" i="5"/>
  <c r="C472" i="5" s="1"/>
  <c r="F471" i="5"/>
  <c r="K471" i="5"/>
  <c r="Q472" i="5" l="1"/>
  <c r="R472" i="5" s="1"/>
  <c r="P472" i="5"/>
  <c r="N472" i="5"/>
  <c r="O472" i="5" s="1"/>
  <c r="I473" i="5"/>
  <c r="E473" i="5"/>
  <c r="J472" i="5"/>
  <c r="F472" i="5"/>
  <c r="K472" i="5"/>
  <c r="L472" i="5"/>
  <c r="M472" i="5" s="1"/>
  <c r="C473" i="5" l="1"/>
  <c r="F473" i="5"/>
  <c r="K473" i="5" l="1"/>
  <c r="J473" i="5"/>
  <c r="Q473" i="5"/>
  <c r="R473" i="5" s="1"/>
  <c r="P473" i="5"/>
  <c r="N473" i="5"/>
  <c r="O473" i="5" s="1"/>
  <c r="I474" i="5"/>
  <c r="E474" i="5"/>
  <c r="F474" i="5" l="1"/>
  <c r="C474" i="5"/>
  <c r="K474" i="5" l="1"/>
  <c r="Q474" i="5"/>
  <c r="R474" i="5" s="1"/>
  <c r="N474" i="5"/>
  <c r="O474" i="5" s="1"/>
  <c r="P474" i="5"/>
  <c r="E475" i="5"/>
  <c r="C475" i="5" s="1"/>
  <c r="I475" i="5"/>
  <c r="J474" i="5"/>
  <c r="P475" i="5" l="1"/>
  <c r="N475" i="5"/>
  <c r="O475" i="5" s="1"/>
  <c r="Q475" i="5"/>
  <c r="R475" i="5" s="1"/>
  <c r="I476" i="5"/>
  <c r="E476" i="5"/>
  <c r="C476" i="5" s="1"/>
  <c r="J475" i="5"/>
  <c r="F475" i="5"/>
  <c r="K475" i="5"/>
  <c r="Q476" i="5" l="1"/>
  <c r="R476" i="5" s="1"/>
  <c r="P476" i="5"/>
  <c r="N476" i="5"/>
  <c r="O476" i="5" s="1"/>
  <c r="I477" i="5"/>
  <c r="E477" i="5"/>
  <c r="J476" i="5"/>
  <c r="F476" i="5"/>
  <c r="K476" i="5"/>
  <c r="L476" i="5"/>
  <c r="M476" i="5" s="1"/>
  <c r="C477" i="5" l="1"/>
  <c r="K477" i="5" s="1"/>
  <c r="F477" i="5"/>
  <c r="J477" i="5" l="1"/>
  <c r="Q477" i="5"/>
  <c r="R477" i="5" s="1"/>
  <c r="P477" i="5"/>
  <c r="N477" i="5"/>
  <c r="O477" i="5" s="1"/>
  <c r="I478" i="5"/>
  <c r="E478" i="5"/>
  <c r="F478" i="5" l="1"/>
  <c r="C478" i="5"/>
  <c r="Q478" i="5" l="1"/>
  <c r="R478" i="5" s="1"/>
  <c r="P478" i="5"/>
  <c r="N478" i="5"/>
  <c r="O478" i="5" s="1"/>
  <c r="I479" i="5"/>
  <c r="E479" i="5"/>
  <c r="J478" i="5"/>
  <c r="K478" i="5"/>
  <c r="F479" i="5" l="1"/>
  <c r="C479" i="5"/>
  <c r="P479" i="5" l="1"/>
  <c r="Q479" i="5"/>
  <c r="R479" i="5" s="1"/>
  <c r="N479" i="5"/>
  <c r="O479" i="5" s="1"/>
  <c r="I480" i="5"/>
  <c r="E480" i="5"/>
  <c r="J479" i="5"/>
  <c r="K479" i="5"/>
  <c r="C480" i="5" l="1"/>
  <c r="K480" i="5" s="1"/>
  <c r="F480" i="5"/>
  <c r="L480" i="5"/>
  <c r="M480" i="5" s="1"/>
  <c r="J480" i="5" l="1"/>
  <c r="N480" i="5"/>
  <c r="O480" i="5" s="1"/>
  <c r="P480" i="5"/>
  <c r="Q480" i="5"/>
  <c r="R480" i="5" s="1"/>
  <c r="E481" i="5"/>
  <c r="I481" i="5"/>
  <c r="F481" i="5" l="1"/>
  <c r="C481" i="5"/>
  <c r="P481" i="5" l="1"/>
  <c r="N481" i="5"/>
  <c r="O481" i="5" s="1"/>
  <c r="Q481" i="5"/>
  <c r="R481" i="5" s="1"/>
  <c r="I482" i="5"/>
  <c r="E482" i="5"/>
  <c r="C482" i="5" s="1"/>
  <c r="K481" i="5"/>
  <c r="J481" i="5"/>
  <c r="P482" i="5" l="1"/>
  <c r="Q482" i="5"/>
  <c r="R482" i="5" s="1"/>
  <c r="N482" i="5"/>
  <c r="O482" i="5" s="1"/>
  <c r="E483" i="5"/>
  <c r="I483" i="5"/>
  <c r="J482" i="5"/>
  <c r="F482" i="5"/>
  <c r="K482" i="5"/>
  <c r="F483" i="5" l="1"/>
  <c r="C483" i="5"/>
  <c r="N483" i="5" l="1"/>
  <c r="O483" i="5" s="1"/>
  <c r="Q483" i="5"/>
  <c r="R483" i="5" s="1"/>
  <c r="P483" i="5"/>
  <c r="E484" i="5"/>
  <c r="C484" i="5" s="1"/>
  <c r="I484" i="5"/>
  <c r="K483" i="5"/>
  <c r="J483" i="5"/>
  <c r="P484" i="5" l="1"/>
  <c r="N484" i="5"/>
  <c r="O484" i="5" s="1"/>
  <c r="Q484" i="5"/>
  <c r="R484" i="5" s="1"/>
  <c r="I485" i="5"/>
  <c r="E485" i="5"/>
  <c r="J484" i="5"/>
  <c r="F484" i="5"/>
  <c r="K484" i="5"/>
  <c r="L484" i="5"/>
  <c r="M484" i="5" s="1"/>
  <c r="F485" i="5" l="1"/>
  <c r="C485" i="5"/>
  <c r="N485" i="5" l="1"/>
  <c r="O485" i="5" s="1"/>
  <c r="Q485" i="5"/>
  <c r="R485" i="5" s="1"/>
  <c r="P485" i="5"/>
  <c r="I486" i="5"/>
  <c r="E486" i="5"/>
  <c r="K485" i="5"/>
  <c r="J485" i="5"/>
  <c r="F486" i="5" l="1"/>
  <c r="C486" i="5"/>
  <c r="Q486" i="5" l="1"/>
  <c r="R486" i="5" s="1"/>
  <c r="P486" i="5"/>
  <c r="N486" i="5"/>
  <c r="O486" i="5" s="1"/>
  <c r="E487" i="5"/>
  <c r="I487" i="5"/>
  <c r="J486" i="5"/>
  <c r="K486" i="5"/>
  <c r="C487" i="5" l="1"/>
  <c r="K487" i="5" s="1"/>
  <c r="F487" i="5"/>
  <c r="N487" i="5" l="1"/>
  <c r="O487" i="5" s="1"/>
  <c r="Q487" i="5"/>
  <c r="R487" i="5" s="1"/>
  <c r="P487" i="5"/>
  <c r="E488" i="5"/>
  <c r="C488" i="5" s="1"/>
  <c r="I488" i="5"/>
  <c r="J487" i="5"/>
  <c r="P488" i="5" l="1"/>
  <c r="N488" i="5"/>
  <c r="O488" i="5" s="1"/>
  <c r="Q488" i="5"/>
  <c r="R488" i="5" s="1"/>
  <c r="I489" i="5"/>
  <c r="E489" i="5"/>
  <c r="J488" i="5"/>
  <c r="F488" i="5"/>
  <c r="K488" i="5"/>
  <c r="L488" i="5"/>
  <c r="M488" i="5" s="1"/>
  <c r="C489" i="5" l="1"/>
  <c r="K489" i="5" s="1"/>
  <c r="F489" i="5"/>
  <c r="Q489" i="5" l="1"/>
  <c r="R489" i="5" s="1"/>
  <c r="P489" i="5"/>
  <c r="N489" i="5"/>
  <c r="O489" i="5" s="1"/>
  <c r="I490" i="5"/>
  <c r="E490" i="5"/>
  <c r="J489" i="5"/>
  <c r="C490" i="5" l="1"/>
  <c r="K490" i="5" s="1"/>
  <c r="F490" i="5"/>
  <c r="J490" i="5" l="1"/>
  <c r="Q490" i="5"/>
  <c r="R490" i="5" s="1"/>
  <c r="P490" i="5"/>
  <c r="N490" i="5"/>
  <c r="O490" i="5" s="1"/>
  <c r="I491" i="5"/>
  <c r="E491" i="5"/>
  <c r="F491" i="5" l="1"/>
  <c r="C491" i="5"/>
  <c r="P491" i="5" l="1"/>
  <c r="N491" i="5"/>
  <c r="O491" i="5" s="1"/>
  <c r="Q491" i="5"/>
  <c r="R491" i="5" s="1"/>
  <c r="I492" i="5"/>
  <c r="E492" i="5"/>
  <c r="C492" i="5" s="1"/>
  <c r="J491" i="5"/>
  <c r="K491" i="5"/>
  <c r="Q492" i="5" l="1"/>
  <c r="R492" i="5" s="1"/>
  <c r="P492" i="5"/>
  <c r="N492" i="5"/>
  <c r="O492" i="5" s="1"/>
  <c r="I493" i="5"/>
  <c r="E493" i="5"/>
  <c r="J492" i="5"/>
  <c r="F492" i="5"/>
  <c r="K492" i="5"/>
  <c r="L492" i="5"/>
  <c r="M492" i="5" s="1"/>
  <c r="C493" i="5" l="1"/>
  <c r="K493" i="5" s="1"/>
  <c r="F493" i="5"/>
  <c r="J493" i="5" l="1"/>
  <c r="Q493" i="5"/>
  <c r="R493" i="5" s="1"/>
  <c r="P493" i="5"/>
  <c r="N493" i="5"/>
  <c r="O493" i="5" s="1"/>
  <c r="I494" i="5"/>
  <c r="E494" i="5"/>
  <c r="F494" i="5" l="1"/>
  <c r="C494" i="5"/>
  <c r="K494" i="5" s="1"/>
  <c r="J494" i="5" l="1"/>
  <c r="P494" i="5"/>
  <c r="N494" i="5"/>
  <c r="O494" i="5" s="1"/>
  <c r="Q494" i="5"/>
  <c r="R494" i="5" s="1"/>
  <c r="E495" i="5"/>
  <c r="I495" i="5"/>
  <c r="F495" i="5" l="1"/>
  <c r="C495" i="5"/>
  <c r="K495" i="5" s="1"/>
  <c r="P495" i="5" l="1"/>
  <c r="N495" i="5"/>
  <c r="O495" i="5" s="1"/>
  <c r="Q495" i="5"/>
  <c r="R495" i="5" s="1"/>
  <c r="E496" i="5"/>
  <c r="I496" i="5"/>
  <c r="J495" i="5"/>
  <c r="F496" i="5" l="1"/>
  <c r="L496" i="5"/>
  <c r="M496" i="5" s="1"/>
  <c r="C496" i="5"/>
  <c r="K496" i="5" s="1"/>
  <c r="J496" i="5" l="1"/>
  <c r="Q496" i="5"/>
  <c r="R496" i="5" s="1"/>
  <c r="P496" i="5"/>
  <c r="N496" i="5"/>
  <c r="O496" i="5" s="1"/>
  <c r="E497" i="5"/>
  <c r="I497" i="5"/>
  <c r="F497" i="5" l="1"/>
  <c r="C497" i="5"/>
  <c r="K497" i="5" s="1"/>
  <c r="N497" i="5" l="1"/>
  <c r="O497" i="5" s="1"/>
  <c r="Q497" i="5"/>
  <c r="R497" i="5" s="1"/>
  <c r="P497" i="5"/>
  <c r="E498" i="5"/>
  <c r="I498" i="5"/>
  <c r="J497" i="5"/>
  <c r="C498" i="5" l="1"/>
  <c r="F498" i="5"/>
  <c r="K498" i="5" l="1"/>
  <c r="E499" i="5"/>
  <c r="I499" i="5"/>
  <c r="Q498" i="5"/>
  <c r="R498" i="5" s="1"/>
  <c r="P498" i="5"/>
  <c r="N498" i="5"/>
  <c r="O498" i="5" s="1"/>
  <c r="J498" i="5"/>
  <c r="F499" i="5" l="1"/>
  <c r="C499" i="5"/>
  <c r="J499" i="5" s="1"/>
  <c r="K499" i="5" l="1"/>
  <c r="N499" i="5"/>
  <c r="O499" i="5" s="1"/>
  <c r="Q499" i="5"/>
  <c r="R499" i="5" s="1"/>
  <c r="P499" i="5"/>
  <c r="I500" i="5"/>
  <c r="E500" i="5"/>
  <c r="F500" i="5" s="1"/>
  <c r="C500" i="5" l="1"/>
  <c r="J500" i="5" s="1"/>
  <c r="K500" i="5" l="1"/>
  <c r="N500" i="5"/>
  <c r="O500" i="5" s="1"/>
  <c r="P500" i="5"/>
  <c r="Q500" i="5"/>
  <c r="R50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jvankirk</author>
    <author>sefritz</author>
    <author>twinb</author>
  </authors>
  <commentList>
    <comment ref="E205" authorId="0" shapeId="0" xr:uid="{00000000-0006-0000-0100-000001000000}">
      <text>
        <r>
          <rPr>
            <b/>
            <sz val="8"/>
            <color indexed="81"/>
            <rFont val="Tahoma"/>
            <family val="2"/>
          </rPr>
          <t>jvankirk:</t>
        </r>
        <r>
          <rPr>
            <sz val="8"/>
            <color indexed="81"/>
            <rFont val="Tahoma"/>
            <family val="2"/>
          </rPr>
          <t xml:space="preserve">
Under 5.3% cap.</t>
        </r>
      </text>
    </comment>
    <comment ref="E206" authorId="0" shapeId="0" xr:uid="{00000000-0006-0000-0100-000002000000}">
      <text>
        <r>
          <rPr>
            <b/>
            <sz val="8"/>
            <color indexed="81"/>
            <rFont val="Tahoma"/>
            <family val="2"/>
          </rPr>
          <t>jvankirk:</t>
        </r>
        <r>
          <rPr>
            <sz val="8"/>
            <color indexed="81"/>
            <rFont val="Tahoma"/>
            <family val="2"/>
          </rPr>
          <t xml:space="preserve">
Under 5.3% cap.</t>
        </r>
      </text>
    </comment>
    <comment ref="E207" authorId="0" shapeId="0" xr:uid="{00000000-0006-0000-0100-000003000000}">
      <text>
        <r>
          <rPr>
            <b/>
            <sz val="8"/>
            <color indexed="81"/>
            <rFont val="Tahoma"/>
            <family val="2"/>
          </rPr>
          <t>jvankirk:</t>
        </r>
        <r>
          <rPr>
            <sz val="8"/>
            <color indexed="81"/>
            <rFont val="Tahoma"/>
            <family val="2"/>
          </rPr>
          <t xml:space="preserve">
Under 5.3% cap.</t>
        </r>
      </text>
    </comment>
    <comment ref="E208" authorId="0" shapeId="0" xr:uid="{00000000-0006-0000-0100-000004000000}">
      <text>
        <r>
          <rPr>
            <b/>
            <sz val="8"/>
            <color indexed="81"/>
            <rFont val="Tahoma"/>
            <family val="2"/>
          </rPr>
          <t>jvankirk:</t>
        </r>
        <r>
          <rPr>
            <sz val="8"/>
            <color indexed="81"/>
            <rFont val="Tahoma"/>
            <family val="2"/>
          </rPr>
          <t xml:space="preserve">
Under 5.3% cap.</t>
        </r>
      </text>
    </comment>
    <comment ref="K209" authorId="1" shapeId="0" xr:uid="{00000000-0006-0000-0100-000005000000}">
      <text>
        <r>
          <rPr>
            <b/>
            <sz val="8"/>
            <color indexed="81"/>
            <rFont val="Tahoma"/>
            <family val="2"/>
          </rPr>
          <t>sefritz:</t>
        </r>
        <r>
          <rPr>
            <sz val="8"/>
            <color indexed="81"/>
            <rFont val="Tahoma"/>
            <family val="2"/>
          </rPr>
          <t xml:space="preserve">
Calculation changed to check 5.3% distribution cap against previous quarter's share value.</t>
        </r>
      </text>
    </comment>
    <comment ref="E232" authorId="2" shapeId="0" xr:uid="{00000000-0006-0000-0100-000006000000}">
      <text>
        <r>
          <rPr>
            <sz val="8"/>
            <color indexed="81"/>
            <rFont val="Tahoma"/>
            <family val="2"/>
          </rPr>
          <t>Under 5.3% cap
distribution under normal policy would have been 0.12867970</t>
        </r>
      </text>
    </comment>
  </commentList>
</comments>
</file>

<file path=xl/sharedStrings.xml><?xml version="1.0" encoding="utf-8"?>
<sst xmlns="http://schemas.openxmlformats.org/spreadsheetml/2006/main" count="795" uniqueCount="109">
  <si>
    <t>-</t>
  </si>
  <si>
    <t>Distribution</t>
  </si>
  <si>
    <t>Date</t>
  </si>
  <si>
    <t>Share Value</t>
  </si>
  <si>
    <t>Per Share</t>
  </si>
  <si>
    <t>u</t>
  </si>
  <si>
    <t>d</t>
  </si>
  <si>
    <t>*  The March 31, 1993 distribution was handled incorrectly at $0.048 per share.  It should have been</t>
  </si>
  <si>
    <t xml:space="preserve">         $0.049 per share.  $0.001 was added to the June 30, 1993 distribution.</t>
  </si>
  <si>
    <t>% inc/dec</t>
  </si>
  <si>
    <t>avg %</t>
  </si>
  <si>
    <t>E</t>
  </si>
  <si>
    <t xml:space="preserve">% of </t>
  </si>
  <si>
    <t>fy total</t>
  </si>
  <si>
    <t>fy %</t>
  </si>
  <si>
    <t>incr</t>
  </si>
  <si>
    <t>qtr to qtr</t>
  </si>
  <si>
    <t>A</t>
  </si>
  <si>
    <t>C</t>
  </si>
  <si>
    <t>G</t>
  </si>
  <si>
    <t>H</t>
  </si>
  <si>
    <t>I</t>
  </si>
  <si>
    <t>J</t>
  </si>
  <si>
    <t>K</t>
  </si>
  <si>
    <t>share value</t>
  </si>
  <si>
    <t>*</t>
  </si>
  <si>
    <t>Quarters in</t>
  </si>
  <si>
    <t>Average</t>
  </si>
  <si>
    <t>Return Rate</t>
  </si>
  <si>
    <t>Column</t>
  </si>
  <si>
    <t>Description</t>
  </si>
  <si>
    <t>Quarter end date</t>
  </si>
  <si>
    <t>B</t>
  </si>
  <si>
    <t>Status of the Share Value</t>
  </si>
  <si>
    <t>L</t>
  </si>
  <si>
    <t>M</t>
  </si>
  <si>
    <t>N</t>
  </si>
  <si>
    <t>O</t>
  </si>
  <si>
    <t>P</t>
  </si>
  <si>
    <t>Distribution Per Share</t>
  </si>
  <si>
    <t>Quarters in Distribution</t>
  </si>
  <si>
    <t>Average Share Value</t>
  </si>
  <si>
    <t>Percentage of Actual Share Value</t>
  </si>
  <si>
    <t>Fiscal Year Total Distribution Per Share</t>
  </si>
  <si>
    <t>Fiscal Year Percentage Increase</t>
  </si>
  <si>
    <t>Quarter to Quarter Percentage Increase and Decrease</t>
  </si>
  <si>
    <t>Average Percentage</t>
  </si>
  <si>
    <t>Calculated by market value before admissions and withdrawals divided by the total number of shares</t>
  </si>
  <si>
    <t>H / C</t>
  </si>
  <si>
    <t>4E / C</t>
  </si>
  <si>
    <t>Number of quarters included in the distribution per share calculation, currently at 28 quarters</t>
  </si>
  <si>
    <t>History and Projections Instructions</t>
  </si>
  <si>
    <t>Explanation</t>
  </si>
  <si>
    <t xml:space="preserve">*  We are not responsible for any differences in the attainment of the share rate or the distribution amount change of value over time. </t>
  </si>
  <si>
    <t>Distribution Target</t>
  </si>
  <si>
    <t>Target</t>
  </si>
  <si>
    <t>Annual yield for distributions, when using the average distribution model</t>
  </si>
  <si>
    <t>Average share value as a percentage of the current share value</t>
  </si>
  <si>
    <t>Average share value for the previous number of quarters included in the distribution per share calculation</t>
  </si>
  <si>
    <t>Total distribution earned per share for the current fiscal year</t>
  </si>
  <si>
    <t>Percentage of increase/decrease in fiscal year total distribution compared to last fiscal year</t>
  </si>
  <si>
    <t>U=Up, D=Down, E=Estimate *</t>
  </si>
  <si>
    <t>Percentage of increase/decrease in share value compared to the previous quarter</t>
  </si>
  <si>
    <t>Average percentage of increase/decrease of share value since September 1953 for analysis purposes</t>
  </si>
  <si>
    <t xml:space="preserve">*  We are not responsible for any differences in the attainment of the share value or the distribution amount change of value over time. </t>
  </si>
  <si>
    <t>*  Future share values are estimated based on the quarterly share value changes since September, 1953 and are provided for analysis purposes only and not the "opinion" of the University or any particular group at the University of Michigan.</t>
  </si>
  <si>
    <t>Share Value and Quarterly Distributions *</t>
  </si>
  <si>
    <r>
      <t xml:space="preserve">Share Value and Quarterly Distributions History and Projections </t>
    </r>
    <r>
      <rPr>
        <b/>
        <sz val="14"/>
        <rFont val="Times New Roman"/>
        <family val="1"/>
      </rPr>
      <t>*</t>
    </r>
  </si>
  <si>
    <t>5 Year Percentage Change</t>
  </si>
  <si>
    <t>Percentage change in share value from five years prior</t>
  </si>
  <si>
    <t>Return rate on Endowment value (distributions for year plus difference in share value for one year divided by beginning share value)</t>
  </si>
  <si>
    <t>Dist. Target</t>
  </si>
  <si>
    <t>Calculated</t>
  </si>
  <si>
    <t>Q</t>
  </si>
  <si>
    <t>Annualized Distribution as % of previous qtr. share value</t>
  </si>
  <si>
    <t>Current quarter distribution rate (*4 to annualize) as a percentage of the previous quarter share value</t>
  </si>
  <si>
    <t>Annualized Dist. As</t>
  </si>
  <si>
    <t>% of previous quarter</t>
  </si>
  <si>
    <t xml:space="preserve">Quarterly  </t>
  </si>
  <si>
    <t>Return</t>
  </si>
  <si>
    <t xml:space="preserve">Projected  </t>
  </si>
  <si>
    <t>Quarterly</t>
  </si>
  <si>
    <t>% Change</t>
  </si>
  <si>
    <t>5 Year</t>
  </si>
  <si>
    <t>value</t>
  </si>
  <si>
    <t>actual share</t>
  </si>
  <si>
    <t>distribution/</t>
  </si>
  <si>
    <t>share</t>
  </si>
  <si>
    <t>*  Effective July 1, 2010 (with the September 30, 2010 distribution), the distribution rate per share will be gradually reduced until the rate reaches 4.5%.  After such time the quarterly distributions will be made at an annual rate of 4.5% of the 1 quarter lagged, 28 quarter moving average market value of fund shares, provided that distributions do not exceed 5.3% of current market value.</t>
  </si>
  <si>
    <t>Annual</t>
  </si>
  <si>
    <t>*  Future share values are estimated based projections provided by the Investment Office.  These estimates are provided for analysis purposes only.</t>
  </si>
  <si>
    <t>The share value file gives the history and estimates of the share value and distribution per share for the University of Michigan Endowment Pool.  The quarterly distributions are made at an annual rate of 4.5% of the 1 quarter lagged, 28 quarter moving average market value of fund shares, provided that distributions do not exceed 5.3% of current market value.  The share value and distribution per share are updated quarterly (9/30, 12/31, 3/31 and 6/30).</t>
  </si>
  <si>
    <t>Calculation of the average of previous 28 (or number of quarters included - Column F) share values multiplied by our distribution rate of 4.5% divided by 4 (quarters in a year), provided that distributions do not exceed 5.3% of current market where that were they will be capped</t>
  </si>
  <si>
    <t>*  The quarterly distributions are made at an annual rate of 4.5% of the 1 quarter lagged, 28 quarter moving average market value of fund shares, provided that distributions do not exceed 5.3% of current market value.</t>
  </si>
  <si>
    <t>***</t>
  </si>
  <si>
    <t>*** Changed to an annualized rate of return of 8.5% less 25 basis points for investment expenses in line with University expected nominal returns</t>
  </si>
  <si>
    <t>Quarter</t>
  </si>
  <si>
    <t>Share Rate</t>
  </si>
  <si>
    <t>Distribution Rate</t>
  </si>
  <si>
    <t>**</t>
  </si>
  <si>
    <t>Average of the 28 rates above</t>
  </si>
  <si>
    <t>Use 4.5%</t>
  </si>
  <si>
    <t>Divide by 4 (quarterly amount)</t>
  </si>
  <si>
    <t>TBD</t>
  </si>
  <si>
    <t>(12.20891620 x .045)</t>
  </si>
  <si>
    <t>=</t>
  </si>
  <si>
    <t>(6/30/09 - 3/31/2016)</t>
  </si>
  <si>
    <t>**** Changed to an annualized rate of return of 7.0% less 25 basis points for investment expenses in line with University expected nominal returns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</si>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</sst>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dd\-mmm\-yy_)"/>
    <numFmt numFmtId="165" formatCode="#,##0.0000_);\(#,##0.0000\)"/>
    <numFmt numFmtId="166" formatCode="#,##0.00000000_);\(#,##0.00000000\)"/>
    <numFmt numFmtId="167" formatCode="#,##0.0000000_);\(#,##0.0000000\)"/>
    <numFmt numFmtId="168" formatCode="#,##0.000_);\(#,##0.000\)"/>
    <numFmt numFmtId="169" formatCode="mmm\-yy_)"/>
    <numFmt numFmtId="170" formatCode="_(* #,##0.00000000_);_(* \(#,##0.00000000\);_(* &quot;-&quot;??_);_(@_)"/>
    <numFmt numFmtId="171" formatCode="#,##0.000000_);\(#,##0.000000\)"/>
    <numFmt numFmtId="172" formatCode="0.000%"/>
  </numFmts>
  <fonts count="27">
    <font>
      <sz val="11"/>
      <name val="Tms Rm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8"/>
      <color indexed="81"/>
      <name val="Tahoma"/>
      <family val="2"/>
    </font>
    <font>
      <b/>
      <sz val="11"/>
      <name val="Calibri"/>
      <family val="2"/>
      <scheme val="minor"/>
    </font>
    <font>
      <sz val="11"/>
      <name val="Calibri"/>
      <family val="2"/>
      <scheme val="minor"/>
    </font>
    <font>
      <sz val="12"/>
      <name val="Calibri"/>
      <family val="2"/>
      <scheme val="minor"/>
    </font>
    <font>
      <b/>
      <u/>
      <sz val="11"/>
      <name val="Tms Rmn"/>
    </font>
    <font>
      <sz val="11"/>
      <name val="Times New Roman"/>
      <family val="1"/>
    </font>
    <font>
      <b/>
      <sz val="18"/>
      <name val="Times New Roman"/>
      <family val="1"/>
    </font>
    <font>
      <b/>
      <sz val="16"/>
      <name val="Times New Roman"/>
      <family val="1"/>
    </font>
    <font>
      <b/>
      <u/>
      <sz val="12"/>
      <name val="Times New Roman"/>
      <family val="1"/>
    </font>
    <font>
      <sz val="12"/>
      <name val="Times New Roman"/>
      <family val="1"/>
    </font>
    <font>
      <b/>
      <sz val="20"/>
      <name val="Times New Roman"/>
      <family val="1"/>
    </font>
    <font>
      <b/>
      <sz val="14"/>
      <name val="Times New Roman"/>
      <family val="1"/>
    </font>
    <font>
      <sz val="10"/>
      <name val="Arial"/>
      <family val="2"/>
    </font>
    <font>
      <sz val="11"/>
      <name val="Tms Rmn"/>
    </font>
    <font>
      <sz val="10"/>
      <name val="Arial Unicode MS"/>
      <family val="2"/>
    </font>
    <font>
      <b/>
      <sz val="10"/>
      <name val="Arial Unicode MS"/>
      <family val="2"/>
    </font>
    <font>
      <sz val="10"/>
      <name val="Arial Unicode MS"/>
      <family val="2"/>
    </font>
    <font>
      <b/>
      <sz val="10"/>
      <name val="Arial Unicode MS"/>
      <family val="2"/>
    </font>
    <font>
      <sz val="10"/>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CCECFF"/>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14523">
    <xf numFmtId="39" fontId="0" fillId="0" borderId="0"/>
    <xf numFmtId="43" fontId="6" fillId="0" borderId="0" applyFont="0" applyFill="0" applyBorder="0" applyAlignment="0" applyProtection="0"/>
    <xf numFmtId="9" fontId="6" fillId="0" borderId="0" applyFont="0" applyFill="0" applyBorder="0" applyAlignment="0" applyProtection="0"/>
    <xf numFmtId="0" fontId="20" fillId="0" borderId="0"/>
    <xf numFmtId="44" fontId="6" fillId="0" borderId="0" applyFont="0" applyFill="0" applyBorder="0" applyAlignment="0" applyProtection="0"/>
    <xf numFmtId="49" fontId="6" fillId="0" borderId="0"/>
    <xf numFmtId="0" fontId="5"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5" fillId="0" borderId="0"/>
    <xf numFmtId="0" fontId="4" fillId="0" borderId="0"/>
    <xf numFmtId="0" fontId="4" fillId="0" borderId="0"/>
    <xf numFmtId="39" fontId="21" fillId="0" borderId="0"/>
    <xf numFmtId="0" fontId="6"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43" fontId="2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43" fontId="25" fillId="0" borderId="0" applyFont="0" applyFill="0" applyBorder="0" applyAlignment="0" applyProtection="0"/>
    <xf numFmtId="0" fontId="6" fillId="0" borderId="0"/>
    <xf numFmtId="0" fontId="6" fillId="0" borderId="0"/>
    <xf numFmtId="39"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5" fillId="0" borderId="0" applyFont="0" applyFill="0" applyBorder="0" applyAlignment="0" applyProtection="0"/>
    <xf numFmtId="0" fontId="6"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43" fontId="23" fillId="0" borderId="0" applyFont="0" applyFill="0" applyBorder="0" applyAlignment="0" applyProtection="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3"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43" fontId="2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3" fillId="0" borderId="0" applyFont="0" applyFill="0" applyBorder="0" applyAlignment="0" applyProtection="0"/>
    <xf numFmtId="0" fontId="22"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8">
    <xf numFmtId="39" fontId="0" fillId="0" borderId="0" xfId="0"/>
    <xf numFmtId="39" fontId="9" fillId="0" borderId="0" xfId="0" applyFont="1" applyAlignment="1">
      <alignment horizontal="center"/>
    </xf>
    <xf numFmtId="39" fontId="10" fillId="0" borderId="0" xfId="0" applyFont="1"/>
    <xf numFmtId="37" fontId="10" fillId="0" borderId="0" xfId="0" applyNumberFormat="1" applyFont="1"/>
    <xf numFmtId="39" fontId="10" fillId="0" borderId="0" xfId="0" applyFont="1" applyAlignment="1">
      <alignment horizontal="center"/>
    </xf>
    <xf numFmtId="37" fontId="10" fillId="0" borderId="0" xfId="0" applyNumberFormat="1" applyFont="1" applyAlignment="1">
      <alignment horizontal="right"/>
    </xf>
    <xf numFmtId="37" fontId="10" fillId="0" borderId="0" xfId="0" applyNumberFormat="1" applyFont="1" applyAlignment="1" applyProtection="1">
      <alignment horizontal="right"/>
    </xf>
    <xf numFmtId="39" fontId="10" fillId="0" borderId="0" xfId="0" applyFont="1" applyAlignment="1">
      <alignment horizontal="fill"/>
    </xf>
    <xf numFmtId="168" fontId="10" fillId="0" borderId="0" xfId="0" applyNumberFormat="1" applyFont="1" applyAlignment="1" applyProtection="1">
      <alignment horizontal="fill"/>
    </xf>
    <xf numFmtId="37" fontId="10" fillId="0" borderId="0" xfId="0" applyNumberFormat="1" applyFont="1" applyAlignment="1" applyProtection="1">
      <alignment horizontal="fill"/>
    </xf>
    <xf numFmtId="169" fontId="10" fillId="0" borderId="0" xfId="0" applyNumberFormat="1" applyFont="1" applyProtection="1"/>
    <xf numFmtId="166" fontId="10" fillId="0" borderId="0" xfId="0" applyNumberFormat="1" applyFont="1" applyFill="1" applyProtection="1"/>
    <xf numFmtId="10" fontId="10" fillId="0" borderId="0" xfId="2" applyNumberFormat="1" applyFont="1"/>
    <xf numFmtId="167" fontId="10" fillId="0" borderId="0" xfId="0" applyNumberFormat="1" applyFont="1"/>
    <xf numFmtId="168" fontId="10" fillId="0" borderId="0" xfId="0" applyNumberFormat="1" applyFont="1" applyProtection="1"/>
    <xf numFmtId="167" fontId="10" fillId="0" borderId="0" xfId="0" applyNumberFormat="1" applyFont="1" applyFill="1" applyAlignment="1" applyProtection="1">
      <alignment horizontal="right"/>
    </xf>
    <xf numFmtId="37" fontId="10" fillId="0" borderId="0" xfId="0" applyNumberFormat="1" applyFont="1" applyFill="1" applyAlignment="1" applyProtection="1">
      <alignment horizontal="right"/>
    </xf>
    <xf numFmtId="164" fontId="10" fillId="0" borderId="0" xfId="0" applyNumberFormat="1" applyFont="1" applyProtection="1"/>
    <xf numFmtId="165" fontId="10" fillId="0" borderId="0" xfId="0" applyNumberFormat="1" applyFont="1" applyProtection="1"/>
    <xf numFmtId="39" fontId="10" fillId="0" borderId="0" xfId="0" applyNumberFormat="1" applyFont="1" applyProtection="1"/>
    <xf numFmtId="10" fontId="10" fillId="0" borderId="0" xfId="2" applyNumberFormat="1" applyFont="1" applyProtection="1"/>
    <xf numFmtId="10" fontId="10" fillId="0" borderId="0" xfId="0" applyNumberFormat="1" applyFont="1" applyProtection="1"/>
    <xf numFmtId="166" fontId="10" fillId="0" borderId="0" xfId="0" applyNumberFormat="1" applyFont="1"/>
    <xf numFmtId="164" fontId="10" fillId="0" borderId="0" xfId="0" applyNumberFormat="1" applyFont="1" applyBorder="1" applyProtection="1"/>
    <xf numFmtId="39" fontId="10" fillId="0" borderId="0" xfId="0" applyFont="1" applyBorder="1"/>
    <xf numFmtId="39" fontId="10" fillId="0" borderId="0" xfId="0" applyFont="1" applyFill="1" applyBorder="1"/>
    <xf numFmtId="10" fontId="10" fillId="0" borderId="0" xfId="0" applyNumberFormat="1" applyFont="1" applyBorder="1" applyProtection="1"/>
    <xf numFmtId="167" fontId="10" fillId="0" borderId="0" xfId="0" applyNumberFormat="1" applyFont="1" applyBorder="1"/>
    <xf numFmtId="168" fontId="10" fillId="0" borderId="0" xfId="0" applyNumberFormat="1" applyFont="1" applyBorder="1" applyProtection="1"/>
    <xf numFmtId="10" fontId="10" fillId="0" borderId="0" xfId="2" applyNumberFormat="1" applyFont="1" applyBorder="1" applyProtection="1"/>
    <xf numFmtId="39" fontId="10" fillId="0" borderId="0" xfId="0" applyNumberFormat="1" applyFont="1" applyBorder="1" applyProtection="1"/>
    <xf numFmtId="168" fontId="10" fillId="0" borderId="0" xfId="0" applyNumberFormat="1" applyFont="1" applyBorder="1"/>
    <xf numFmtId="39" fontId="10" fillId="0" borderId="0" xfId="0" applyFont="1" applyFill="1"/>
    <xf numFmtId="164" fontId="10" fillId="0" borderId="0" xfId="0" applyNumberFormat="1" applyFont="1" applyFill="1" applyProtection="1"/>
    <xf numFmtId="10" fontId="10" fillId="0" borderId="0" xfId="0" applyNumberFormat="1" applyFont="1" applyFill="1" applyProtection="1"/>
    <xf numFmtId="167" fontId="10" fillId="0" borderId="0" xfId="0" applyNumberFormat="1" applyFont="1" applyFill="1"/>
    <xf numFmtId="168" fontId="10" fillId="0" borderId="0" xfId="0" applyNumberFormat="1" applyFont="1" applyFill="1" applyProtection="1"/>
    <xf numFmtId="10" fontId="10" fillId="0" borderId="0" xfId="2" applyNumberFormat="1" applyFont="1" applyFill="1" applyProtection="1"/>
    <xf numFmtId="10" fontId="10" fillId="0" borderId="0" xfId="2" applyNumberFormat="1" applyFont="1" applyFill="1"/>
    <xf numFmtId="39" fontId="10" fillId="0" borderId="0" xfId="0" applyNumberFormat="1" applyFont="1" applyFill="1" applyProtection="1"/>
    <xf numFmtId="166" fontId="10" fillId="2" borderId="0" xfId="0" applyNumberFormat="1" applyFont="1" applyFill="1" applyProtection="1"/>
    <xf numFmtId="170" fontId="10" fillId="0" borderId="0" xfId="1" applyNumberFormat="1" applyFont="1"/>
    <xf numFmtId="167" fontId="10" fillId="0" borderId="0" xfId="0" applyNumberFormat="1" applyFont="1" applyProtection="1"/>
    <xf numFmtId="39" fontId="11" fillId="0" borderId="0" xfId="0" applyFont="1"/>
    <xf numFmtId="39" fontId="12" fillId="0" borderId="0" xfId="0" applyFont="1" applyAlignment="1">
      <alignment horizontal="center"/>
    </xf>
    <xf numFmtId="166" fontId="10" fillId="0" borderId="0" xfId="0" applyNumberFormat="1" applyFont="1" applyAlignment="1">
      <alignment horizontal="right"/>
    </xf>
    <xf numFmtId="166" fontId="10" fillId="0" borderId="0" xfId="0" applyNumberFormat="1" applyFont="1" applyAlignment="1" applyProtection="1">
      <alignment horizontal="right"/>
    </xf>
    <xf numFmtId="166" fontId="10" fillId="0" borderId="0" xfId="0" applyNumberFormat="1" applyFont="1" applyAlignment="1" applyProtection="1">
      <alignment horizontal="fill"/>
    </xf>
    <xf numFmtId="166" fontId="10" fillId="0" borderId="0" xfId="0" applyNumberFormat="1" applyFont="1" applyFill="1" applyAlignment="1" applyProtection="1">
      <alignment horizontal="right"/>
    </xf>
    <xf numFmtId="166" fontId="10" fillId="3" borderId="0" xfId="0" applyNumberFormat="1" applyFont="1" applyFill="1" applyAlignment="1" applyProtection="1">
      <alignment horizontal="right"/>
    </xf>
    <xf numFmtId="39" fontId="0" fillId="4" borderId="0" xfId="0" applyFill="1"/>
    <xf numFmtId="39" fontId="16" fillId="4" borderId="0" xfId="0" applyFont="1" applyFill="1" applyAlignment="1">
      <alignment horizontal="center"/>
    </xf>
    <xf numFmtId="39" fontId="18" fillId="4" borderId="0" xfId="0" applyFont="1" applyFill="1" applyAlignment="1">
      <alignment horizontal="center"/>
    </xf>
    <xf numFmtId="39" fontId="10" fillId="0" borderId="0" xfId="0" applyFont="1" applyAlignment="1">
      <alignment vertical="top" wrapText="1"/>
    </xf>
    <xf numFmtId="39" fontId="13" fillId="0" borderId="0" xfId="0" applyFont="1" applyFill="1" applyBorder="1" applyAlignment="1">
      <alignment vertical="top"/>
    </xf>
    <xf numFmtId="39" fontId="13" fillId="0" borderId="0" xfId="0" applyFont="1" applyFill="1" applyBorder="1" applyAlignment="1">
      <alignment vertical="top" wrapText="1"/>
    </xf>
    <xf numFmtId="39" fontId="18" fillId="4" borderId="0" xfId="0" applyFont="1" applyFill="1" applyAlignment="1">
      <alignment horizontal="center"/>
    </xf>
    <xf numFmtId="10" fontId="10" fillId="0" borderId="0" xfId="2" applyNumberFormat="1" applyFont="1" applyAlignment="1" applyProtection="1">
      <alignment horizontal="right"/>
    </xf>
    <xf numFmtId="166" fontId="10" fillId="0" borderId="0" xfId="0" applyNumberFormat="1" applyFont="1" applyAlignment="1">
      <alignment horizontal="center"/>
    </xf>
    <xf numFmtId="166" fontId="10" fillId="0" borderId="0" xfId="0" applyNumberFormat="1" applyFont="1" applyAlignment="1" applyProtection="1">
      <alignment horizontal="center"/>
    </xf>
    <xf numFmtId="10" fontId="10" fillId="0" borderId="0" xfId="2" applyNumberFormat="1" applyFont="1" applyFill="1" applyAlignment="1" applyProtection="1">
      <alignment horizontal="right"/>
    </xf>
    <xf numFmtId="39" fontId="9" fillId="5" borderId="0" xfId="0" applyFont="1" applyFill="1" applyAlignment="1">
      <alignment horizontal="center"/>
    </xf>
    <xf numFmtId="39" fontId="10" fillId="5" borderId="0" xfId="0" applyFont="1" applyFill="1"/>
    <xf numFmtId="39" fontId="10" fillId="5" borderId="0" xfId="0" applyFont="1" applyFill="1" applyAlignment="1">
      <alignment horizontal="fill"/>
    </xf>
    <xf numFmtId="10" fontId="10" fillId="5" borderId="0" xfId="2" applyNumberFormat="1" applyFont="1" applyFill="1"/>
    <xf numFmtId="39" fontId="10" fillId="5" borderId="0" xfId="0" applyFont="1" applyFill="1" applyAlignment="1">
      <alignment horizontal="center"/>
    </xf>
    <xf numFmtId="171" fontId="10" fillId="5" borderId="0" xfId="0" applyNumberFormat="1" applyFont="1" applyFill="1"/>
    <xf numFmtId="39" fontId="18" fillId="6" borderId="0" xfId="0" applyFont="1" applyFill="1" applyAlignment="1">
      <alignment horizontal="center"/>
    </xf>
    <xf numFmtId="39" fontId="10" fillId="6" borderId="0" xfId="0" applyFont="1" applyFill="1"/>
    <xf numFmtId="39" fontId="10" fillId="6" borderId="0" xfId="0" applyFont="1" applyFill="1" applyAlignment="1">
      <alignment horizontal="center"/>
    </xf>
    <xf numFmtId="39" fontId="10" fillId="6" borderId="0" xfId="0" applyFont="1" applyFill="1" applyAlignment="1">
      <alignment horizontal="fill"/>
    </xf>
    <xf numFmtId="9" fontId="10" fillId="6" borderId="0" xfId="2" applyFont="1" applyFill="1"/>
    <xf numFmtId="10" fontId="10" fillId="6" borderId="0" xfId="2" applyNumberFormat="1" applyFont="1" applyFill="1"/>
    <xf numFmtId="39" fontId="10" fillId="0" borderId="0" xfId="0" applyFont="1" applyAlignment="1">
      <alignment horizontal="center" vertical="top"/>
    </xf>
    <xf numFmtId="39" fontId="10" fillId="0" borderId="0" xfId="0" applyFont="1" applyFill="1" applyAlignment="1">
      <alignment horizontal="center"/>
    </xf>
    <xf numFmtId="37" fontId="10" fillId="0" borderId="0" xfId="0" applyNumberFormat="1" applyFont="1" applyAlignment="1">
      <alignment horizontal="center"/>
    </xf>
    <xf numFmtId="37" fontId="10" fillId="0" borderId="0" xfId="0" applyNumberFormat="1" applyFont="1" applyAlignment="1" applyProtection="1">
      <alignment horizontal="center"/>
    </xf>
    <xf numFmtId="168" fontId="10" fillId="0" borderId="0" xfId="0" applyNumberFormat="1" applyFont="1" applyAlignment="1" applyProtection="1">
      <alignment horizontal="center"/>
    </xf>
    <xf numFmtId="39" fontId="13" fillId="6" borderId="0" xfId="0" applyFont="1" applyFill="1" applyBorder="1" applyAlignment="1">
      <alignment horizontal="center" vertical="top"/>
    </xf>
    <xf numFmtId="10" fontId="10" fillId="6" borderId="0" xfId="2" applyNumberFormat="1" applyFont="1" applyFill="1" applyBorder="1"/>
    <xf numFmtId="166" fontId="10" fillId="0" borderId="0" xfId="0" applyNumberFormat="1" applyFont="1" applyFill="1" applyAlignment="1">
      <alignment horizontal="right"/>
    </xf>
    <xf numFmtId="37" fontId="10" fillId="0" borderId="0" xfId="0" applyNumberFormat="1" applyFont="1" applyFill="1" applyAlignment="1">
      <alignment horizontal="right"/>
    </xf>
    <xf numFmtId="39" fontId="9" fillId="0" borderId="0" xfId="0" applyFont="1" applyFill="1" applyAlignment="1">
      <alignment horizontal="center"/>
    </xf>
    <xf numFmtId="172" fontId="10" fillId="5" borderId="0" xfId="2" applyNumberFormat="1" applyFont="1" applyFill="1"/>
    <xf numFmtId="166" fontId="10" fillId="7" borderId="0" xfId="0" applyNumberFormat="1" applyFont="1" applyFill="1" applyProtection="1"/>
    <xf numFmtId="9" fontId="10" fillId="0" borderId="0" xfId="2" applyFont="1"/>
    <xf numFmtId="164" fontId="10" fillId="0" borderId="0" xfId="0" applyNumberFormat="1" applyFont="1" applyFill="1" applyBorder="1" applyProtection="1"/>
    <xf numFmtId="167" fontId="10" fillId="7" borderId="0" xfId="0" quotePrefix="1" applyNumberFormat="1" applyFont="1" applyFill="1" applyAlignment="1" applyProtection="1">
      <alignment horizontal="right"/>
    </xf>
    <xf numFmtId="167" fontId="10" fillId="0" borderId="0" xfId="0" quotePrefix="1" applyNumberFormat="1" applyFont="1" applyFill="1" applyAlignment="1" applyProtection="1">
      <alignment horizontal="right"/>
    </xf>
    <xf numFmtId="167" fontId="10" fillId="3" borderId="0" xfId="0" applyNumberFormat="1" applyFont="1" applyFill="1" applyAlignment="1" applyProtection="1">
      <alignment horizontal="right"/>
    </xf>
    <xf numFmtId="167" fontId="10" fillId="0" borderId="0" xfId="0" applyNumberFormat="1" applyFont="1" applyAlignment="1" applyProtection="1">
      <alignment horizontal="right"/>
    </xf>
    <xf numFmtId="167" fontId="10" fillId="0" borderId="0" xfId="0" applyNumberFormat="1" applyFont="1" applyFill="1" applyProtection="1"/>
    <xf numFmtId="172" fontId="10" fillId="5" borderId="0" xfId="10" applyNumberFormat="1" applyFont="1" applyFill="1"/>
    <xf numFmtId="39" fontId="10" fillId="0" borderId="0" xfId="41" applyFont="1"/>
    <xf numFmtId="39" fontId="10" fillId="0" borderId="0" xfId="41" applyFont="1" applyFill="1"/>
    <xf numFmtId="164" fontId="10" fillId="7" borderId="0" xfId="0" applyNumberFormat="1" applyFont="1" applyFill="1" applyBorder="1" applyProtection="1"/>
    <xf numFmtId="14" fontId="10" fillId="0" borderId="0" xfId="0" applyNumberFormat="1" applyFont="1"/>
    <xf numFmtId="168" fontId="10" fillId="0" borderId="0" xfId="0" applyNumberFormat="1" applyFont="1"/>
    <xf numFmtId="167" fontId="10" fillId="8" borderId="0" xfId="0" applyNumberFormat="1" applyFont="1" applyFill="1"/>
    <xf numFmtId="166" fontId="10" fillId="0" borderId="1" xfId="0" applyNumberFormat="1" applyFont="1" applyBorder="1"/>
    <xf numFmtId="39" fontId="10" fillId="4" borderId="0" xfId="0" applyFont="1" applyFill="1" applyAlignment="1">
      <alignment vertical="top" wrapText="1"/>
    </xf>
    <xf numFmtId="39" fontId="14" fillId="4" borderId="0" xfId="0" applyFont="1" applyFill="1" applyAlignment="1">
      <alignment horizontal="center"/>
    </xf>
    <xf numFmtId="39" fontId="17" fillId="4" borderId="0" xfId="0" applyFont="1" applyFill="1" applyAlignment="1">
      <alignment horizontal="left" vertical="center" wrapText="1"/>
    </xf>
    <xf numFmtId="39" fontId="15" fillId="4" borderId="0" xfId="0" applyFont="1" applyFill="1" applyAlignment="1">
      <alignment horizontal="center"/>
    </xf>
    <xf numFmtId="39" fontId="18" fillId="4" borderId="0" xfId="0" applyFont="1" applyFill="1" applyAlignment="1">
      <alignment horizontal="center"/>
    </xf>
    <xf numFmtId="39" fontId="10" fillId="0" borderId="0" xfId="0" applyFont="1" applyAlignment="1">
      <alignment horizontal="left" vertical="top" wrapText="1"/>
    </xf>
    <xf numFmtId="39" fontId="10" fillId="0" borderId="0" xfId="0" applyFont="1" applyFill="1" applyAlignment="1">
      <alignment horizontal="left" vertical="top" wrapText="1"/>
    </xf>
    <xf numFmtId="39" fontId="10" fillId="0" borderId="0" xfId="0" applyFont="1" applyFill="1" applyAlignment="1">
      <alignment wrapText="1"/>
    </xf>
  </cellXfs>
  <cellStyles count="14523">
    <cellStyle name="Comma" xfId="1" builtinId="3"/>
    <cellStyle name="Comma 2" xfId="8" xr:uid="{00000000-0005-0000-0000-000001000000}"/>
    <cellStyle name="Comma 3" xfId="28" xr:uid="{00000000-0005-0000-0000-000002000000}"/>
    <cellStyle name="Comma 3 2" xfId="101" xr:uid="{00000000-0005-0000-0000-000003000000}"/>
    <cellStyle name="Comma 3 2 2" xfId="273" xr:uid="{00000000-0005-0000-0000-000004000000}"/>
    <cellStyle name="Comma 3 2 3" xfId="188" xr:uid="{00000000-0005-0000-0000-000005000000}"/>
    <cellStyle name="Comma 3 3" xfId="119" xr:uid="{00000000-0005-0000-0000-000006000000}"/>
    <cellStyle name="Comma 3 3 2" xfId="712" xr:uid="{00000000-0005-0000-0000-000007000000}"/>
    <cellStyle name="Comma 3 4" xfId="38" xr:uid="{00000000-0005-0000-0000-000008000000}"/>
    <cellStyle name="Comma 3 4 2" xfId="213" xr:uid="{00000000-0005-0000-0000-000009000000}"/>
    <cellStyle name="Currency 2" xfId="9" xr:uid="{00000000-0005-0000-0000-00000A000000}"/>
    <cellStyle name="Currency 3" xfId="4" xr:uid="{00000000-0005-0000-0000-00000B000000}"/>
    <cellStyle name="Normal" xfId="0" builtinId="0"/>
    <cellStyle name="Normal 2" xfId="7" xr:uid="{00000000-0005-0000-0000-00000D000000}"/>
    <cellStyle name="Normal 2 2" xfId="11" xr:uid="{00000000-0005-0000-0000-00000E000000}"/>
    <cellStyle name="Normal 2 3" xfId="39" xr:uid="{00000000-0005-0000-0000-00000F000000}"/>
    <cellStyle name="Normal 2 4" xfId="41" xr:uid="{00000000-0005-0000-0000-000010000000}"/>
    <cellStyle name="Normal 3" xfId="6" xr:uid="{00000000-0005-0000-0000-000011000000}"/>
    <cellStyle name="Normal 3 10" xfId="29" xr:uid="{00000000-0005-0000-0000-000012000000}"/>
    <cellStyle name="Normal 3 10 10" xfId="204" xr:uid="{00000000-0005-0000-0000-000013000000}"/>
    <cellStyle name="Normal 3 10 2" xfId="354" xr:uid="{00000000-0005-0000-0000-000014000000}"/>
    <cellStyle name="Normal 3 10 2 2" xfId="646" xr:uid="{00000000-0005-0000-0000-000015000000}"/>
    <cellStyle name="Normal 3 10 2 2 2" xfId="1525" xr:uid="{00000000-0005-0000-0000-000016000000}"/>
    <cellStyle name="Normal 3 10 2 2 2 2" xfId="3277" xr:uid="{00000000-0005-0000-0000-000017000000}"/>
    <cellStyle name="Normal 3 10 2 2 2 2 2" xfId="6875" xr:uid="{00000000-0005-0000-0000-000018000000}"/>
    <cellStyle name="Normal 3 10 2 2 2 2 2 2" xfId="14071" xr:uid="{00000000-0005-0000-0000-000019000000}"/>
    <cellStyle name="Normal 3 10 2 2 2 2 3" xfId="10473" xr:uid="{00000000-0005-0000-0000-00001A000000}"/>
    <cellStyle name="Normal 3 10 2 2 2 3" xfId="5123" xr:uid="{00000000-0005-0000-0000-00001B000000}"/>
    <cellStyle name="Normal 3 10 2 2 2 3 2" xfId="12319" xr:uid="{00000000-0005-0000-0000-00001C000000}"/>
    <cellStyle name="Normal 3 10 2 2 2 4" xfId="8721" xr:uid="{00000000-0005-0000-0000-00001D000000}"/>
    <cellStyle name="Normal 3 10 2 2 3" xfId="2401" xr:uid="{00000000-0005-0000-0000-00001E000000}"/>
    <cellStyle name="Normal 3 10 2 2 3 2" xfId="5999" xr:uid="{00000000-0005-0000-0000-00001F000000}"/>
    <cellStyle name="Normal 3 10 2 2 3 2 2" xfId="13195" xr:uid="{00000000-0005-0000-0000-000020000000}"/>
    <cellStyle name="Normal 3 10 2 2 3 3" xfId="9597" xr:uid="{00000000-0005-0000-0000-000021000000}"/>
    <cellStyle name="Normal 3 10 2 2 4" xfId="4247" xr:uid="{00000000-0005-0000-0000-000022000000}"/>
    <cellStyle name="Normal 3 10 2 2 4 2" xfId="11443" xr:uid="{00000000-0005-0000-0000-000023000000}"/>
    <cellStyle name="Normal 3 10 2 2 5" xfId="7845" xr:uid="{00000000-0005-0000-0000-000024000000}"/>
    <cellStyle name="Normal 3 10 2 3" xfId="941" xr:uid="{00000000-0005-0000-0000-000025000000}"/>
    <cellStyle name="Normal 3 10 2 3 2" xfId="1817" xr:uid="{00000000-0005-0000-0000-000026000000}"/>
    <cellStyle name="Normal 3 10 2 3 2 2" xfId="3569" xr:uid="{00000000-0005-0000-0000-000027000000}"/>
    <cellStyle name="Normal 3 10 2 3 2 2 2" xfId="7167" xr:uid="{00000000-0005-0000-0000-000028000000}"/>
    <cellStyle name="Normal 3 10 2 3 2 2 2 2" xfId="14363" xr:uid="{00000000-0005-0000-0000-000029000000}"/>
    <cellStyle name="Normal 3 10 2 3 2 2 3" xfId="10765" xr:uid="{00000000-0005-0000-0000-00002A000000}"/>
    <cellStyle name="Normal 3 10 2 3 2 3" xfId="5415" xr:uid="{00000000-0005-0000-0000-00002B000000}"/>
    <cellStyle name="Normal 3 10 2 3 2 3 2" xfId="12611" xr:uid="{00000000-0005-0000-0000-00002C000000}"/>
    <cellStyle name="Normal 3 10 2 3 2 4" xfId="9013" xr:uid="{00000000-0005-0000-0000-00002D000000}"/>
    <cellStyle name="Normal 3 10 2 3 3" xfId="2693" xr:uid="{00000000-0005-0000-0000-00002E000000}"/>
    <cellStyle name="Normal 3 10 2 3 3 2" xfId="6291" xr:uid="{00000000-0005-0000-0000-00002F000000}"/>
    <cellStyle name="Normal 3 10 2 3 3 2 2" xfId="13487" xr:uid="{00000000-0005-0000-0000-000030000000}"/>
    <cellStyle name="Normal 3 10 2 3 3 3" xfId="9889" xr:uid="{00000000-0005-0000-0000-000031000000}"/>
    <cellStyle name="Normal 3 10 2 3 4" xfId="4539" xr:uid="{00000000-0005-0000-0000-000032000000}"/>
    <cellStyle name="Normal 3 10 2 3 4 2" xfId="11735" xr:uid="{00000000-0005-0000-0000-000033000000}"/>
    <cellStyle name="Normal 3 10 2 3 5" xfId="8137" xr:uid="{00000000-0005-0000-0000-000034000000}"/>
    <cellStyle name="Normal 3 10 2 4" xfId="1233" xr:uid="{00000000-0005-0000-0000-000035000000}"/>
    <cellStyle name="Normal 3 10 2 4 2" xfId="2985" xr:uid="{00000000-0005-0000-0000-000036000000}"/>
    <cellStyle name="Normal 3 10 2 4 2 2" xfId="6583" xr:uid="{00000000-0005-0000-0000-000037000000}"/>
    <cellStyle name="Normal 3 10 2 4 2 2 2" xfId="13779" xr:uid="{00000000-0005-0000-0000-000038000000}"/>
    <cellStyle name="Normal 3 10 2 4 2 3" xfId="10181" xr:uid="{00000000-0005-0000-0000-000039000000}"/>
    <cellStyle name="Normal 3 10 2 4 3" xfId="4831" xr:uid="{00000000-0005-0000-0000-00003A000000}"/>
    <cellStyle name="Normal 3 10 2 4 3 2" xfId="12027" xr:uid="{00000000-0005-0000-0000-00003B000000}"/>
    <cellStyle name="Normal 3 10 2 4 4" xfId="8429" xr:uid="{00000000-0005-0000-0000-00003C000000}"/>
    <cellStyle name="Normal 3 10 2 5" xfId="2109" xr:uid="{00000000-0005-0000-0000-00003D000000}"/>
    <cellStyle name="Normal 3 10 2 5 2" xfId="5707" xr:uid="{00000000-0005-0000-0000-00003E000000}"/>
    <cellStyle name="Normal 3 10 2 5 2 2" xfId="12903" xr:uid="{00000000-0005-0000-0000-00003F000000}"/>
    <cellStyle name="Normal 3 10 2 5 3" xfId="9305" xr:uid="{00000000-0005-0000-0000-000040000000}"/>
    <cellStyle name="Normal 3 10 2 6" xfId="3955" xr:uid="{00000000-0005-0000-0000-000041000000}"/>
    <cellStyle name="Normal 3 10 2 6 2" xfId="11151" xr:uid="{00000000-0005-0000-0000-000042000000}"/>
    <cellStyle name="Normal 3 10 2 7" xfId="7553" xr:uid="{00000000-0005-0000-0000-000043000000}"/>
    <cellStyle name="Normal 3 10 3" xfId="500" xr:uid="{00000000-0005-0000-0000-000044000000}"/>
    <cellStyle name="Normal 3 10 3 2" xfId="1379" xr:uid="{00000000-0005-0000-0000-000045000000}"/>
    <cellStyle name="Normal 3 10 3 2 2" xfId="3131" xr:uid="{00000000-0005-0000-0000-000046000000}"/>
    <cellStyle name="Normal 3 10 3 2 2 2" xfId="6729" xr:uid="{00000000-0005-0000-0000-000047000000}"/>
    <cellStyle name="Normal 3 10 3 2 2 2 2" xfId="13925" xr:uid="{00000000-0005-0000-0000-000048000000}"/>
    <cellStyle name="Normal 3 10 3 2 2 3" xfId="10327" xr:uid="{00000000-0005-0000-0000-000049000000}"/>
    <cellStyle name="Normal 3 10 3 2 3" xfId="4977" xr:uid="{00000000-0005-0000-0000-00004A000000}"/>
    <cellStyle name="Normal 3 10 3 2 3 2" xfId="12173" xr:uid="{00000000-0005-0000-0000-00004B000000}"/>
    <cellStyle name="Normal 3 10 3 2 4" xfId="8575" xr:uid="{00000000-0005-0000-0000-00004C000000}"/>
    <cellStyle name="Normal 3 10 3 3" xfId="2255" xr:uid="{00000000-0005-0000-0000-00004D000000}"/>
    <cellStyle name="Normal 3 10 3 3 2" xfId="5853" xr:uid="{00000000-0005-0000-0000-00004E000000}"/>
    <cellStyle name="Normal 3 10 3 3 2 2" xfId="13049" xr:uid="{00000000-0005-0000-0000-00004F000000}"/>
    <cellStyle name="Normal 3 10 3 3 3" xfId="9451" xr:uid="{00000000-0005-0000-0000-000050000000}"/>
    <cellStyle name="Normal 3 10 3 4" xfId="4101" xr:uid="{00000000-0005-0000-0000-000051000000}"/>
    <cellStyle name="Normal 3 10 3 4 2" xfId="11297" xr:uid="{00000000-0005-0000-0000-000052000000}"/>
    <cellStyle name="Normal 3 10 3 5" xfId="7699" xr:uid="{00000000-0005-0000-0000-000053000000}"/>
    <cellStyle name="Normal 3 10 4" xfId="795" xr:uid="{00000000-0005-0000-0000-000054000000}"/>
    <cellStyle name="Normal 3 10 4 2" xfId="1671" xr:uid="{00000000-0005-0000-0000-000055000000}"/>
    <cellStyle name="Normal 3 10 4 2 2" xfId="3423" xr:uid="{00000000-0005-0000-0000-000056000000}"/>
    <cellStyle name="Normal 3 10 4 2 2 2" xfId="7021" xr:uid="{00000000-0005-0000-0000-000057000000}"/>
    <cellStyle name="Normal 3 10 4 2 2 2 2" xfId="14217" xr:uid="{00000000-0005-0000-0000-000058000000}"/>
    <cellStyle name="Normal 3 10 4 2 2 3" xfId="10619" xr:uid="{00000000-0005-0000-0000-000059000000}"/>
    <cellStyle name="Normal 3 10 4 2 3" xfId="5269" xr:uid="{00000000-0005-0000-0000-00005A000000}"/>
    <cellStyle name="Normal 3 10 4 2 3 2" xfId="12465" xr:uid="{00000000-0005-0000-0000-00005B000000}"/>
    <cellStyle name="Normal 3 10 4 2 4" xfId="8867" xr:uid="{00000000-0005-0000-0000-00005C000000}"/>
    <cellStyle name="Normal 3 10 4 3" xfId="2547" xr:uid="{00000000-0005-0000-0000-00005D000000}"/>
    <cellStyle name="Normal 3 10 4 3 2" xfId="6145" xr:uid="{00000000-0005-0000-0000-00005E000000}"/>
    <cellStyle name="Normal 3 10 4 3 2 2" xfId="13341" xr:uid="{00000000-0005-0000-0000-00005F000000}"/>
    <cellStyle name="Normal 3 10 4 3 3" xfId="9743" xr:uid="{00000000-0005-0000-0000-000060000000}"/>
    <cellStyle name="Normal 3 10 4 4" xfId="4393" xr:uid="{00000000-0005-0000-0000-000061000000}"/>
    <cellStyle name="Normal 3 10 4 4 2" xfId="11589" xr:uid="{00000000-0005-0000-0000-000062000000}"/>
    <cellStyle name="Normal 3 10 4 5" xfId="7991" xr:uid="{00000000-0005-0000-0000-000063000000}"/>
    <cellStyle name="Normal 3 10 5" xfId="1087" xr:uid="{00000000-0005-0000-0000-000064000000}"/>
    <cellStyle name="Normal 3 10 5 2" xfId="2839" xr:uid="{00000000-0005-0000-0000-000065000000}"/>
    <cellStyle name="Normal 3 10 5 2 2" xfId="6437" xr:uid="{00000000-0005-0000-0000-000066000000}"/>
    <cellStyle name="Normal 3 10 5 2 2 2" xfId="13633" xr:uid="{00000000-0005-0000-0000-000067000000}"/>
    <cellStyle name="Normal 3 10 5 2 3" xfId="10035" xr:uid="{00000000-0005-0000-0000-000068000000}"/>
    <cellStyle name="Normal 3 10 5 3" xfId="4685" xr:uid="{00000000-0005-0000-0000-000069000000}"/>
    <cellStyle name="Normal 3 10 5 3 2" xfId="11881" xr:uid="{00000000-0005-0000-0000-00006A000000}"/>
    <cellStyle name="Normal 3 10 5 4" xfId="8283" xr:uid="{00000000-0005-0000-0000-00006B000000}"/>
    <cellStyle name="Normal 3 10 6" xfId="1963" xr:uid="{00000000-0005-0000-0000-00006C000000}"/>
    <cellStyle name="Normal 3 10 6 2" xfId="5561" xr:uid="{00000000-0005-0000-0000-00006D000000}"/>
    <cellStyle name="Normal 3 10 6 2 2" xfId="12757" xr:uid="{00000000-0005-0000-0000-00006E000000}"/>
    <cellStyle name="Normal 3 10 6 3" xfId="9159" xr:uid="{00000000-0005-0000-0000-00006F000000}"/>
    <cellStyle name="Normal 3 10 7" xfId="3649" xr:uid="{00000000-0005-0000-0000-000070000000}"/>
    <cellStyle name="Normal 3 10 7 2" xfId="7247" xr:uid="{00000000-0005-0000-0000-000071000000}"/>
    <cellStyle name="Normal 3 10 7 2 2" xfId="14443" xr:uid="{00000000-0005-0000-0000-000072000000}"/>
    <cellStyle name="Normal 3 10 7 3" xfId="10845" xr:uid="{00000000-0005-0000-0000-000073000000}"/>
    <cellStyle name="Normal 3 10 8" xfId="3809" xr:uid="{00000000-0005-0000-0000-000074000000}"/>
    <cellStyle name="Normal 3 10 8 2" xfId="11005" xr:uid="{00000000-0005-0000-0000-000075000000}"/>
    <cellStyle name="Normal 3 10 9" xfId="7407" xr:uid="{00000000-0005-0000-0000-000076000000}"/>
    <cellStyle name="Normal 3 11" xfId="274" xr:uid="{00000000-0005-0000-0000-000077000000}"/>
    <cellStyle name="Normal 3 11 2" xfId="566" xr:uid="{00000000-0005-0000-0000-000078000000}"/>
    <cellStyle name="Normal 3 11 2 2" xfId="1445" xr:uid="{00000000-0005-0000-0000-000079000000}"/>
    <cellStyle name="Normal 3 11 2 2 2" xfId="3197" xr:uid="{00000000-0005-0000-0000-00007A000000}"/>
    <cellStyle name="Normal 3 11 2 2 2 2" xfId="6795" xr:uid="{00000000-0005-0000-0000-00007B000000}"/>
    <cellStyle name="Normal 3 11 2 2 2 2 2" xfId="13991" xr:uid="{00000000-0005-0000-0000-00007C000000}"/>
    <cellStyle name="Normal 3 11 2 2 2 3" xfId="10393" xr:uid="{00000000-0005-0000-0000-00007D000000}"/>
    <cellStyle name="Normal 3 11 2 2 3" xfId="5043" xr:uid="{00000000-0005-0000-0000-00007E000000}"/>
    <cellStyle name="Normal 3 11 2 2 3 2" xfId="12239" xr:uid="{00000000-0005-0000-0000-00007F000000}"/>
    <cellStyle name="Normal 3 11 2 2 4" xfId="8641" xr:uid="{00000000-0005-0000-0000-000080000000}"/>
    <cellStyle name="Normal 3 11 2 3" xfId="2321" xr:uid="{00000000-0005-0000-0000-000081000000}"/>
    <cellStyle name="Normal 3 11 2 3 2" xfId="5919" xr:uid="{00000000-0005-0000-0000-000082000000}"/>
    <cellStyle name="Normal 3 11 2 3 2 2" xfId="13115" xr:uid="{00000000-0005-0000-0000-000083000000}"/>
    <cellStyle name="Normal 3 11 2 3 3" xfId="9517" xr:uid="{00000000-0005-0000-0000-000084000000}"/>
    <cellStyle name="Normal 3 11 2 4" xfId="4167" xr:uid="{00000000-0005-0000-0000-000085000000}"/>
    <cellStyle name="Normal 3 11 2 4 2" xfId="11363" xr:uid="{00000000-0005-0000-0000-000086000000}"/>
    <cellStyle name="Normal 3 11 2 5" xfId="7765" xr:uid="{00000000-0005-0000-0000-000087000000}"/>
    <cellStyle name="Normal 3 11 3" xfId="861" xr:uid="{00000000-0005-0000-0000-000088000000}"/>
    <cellStyle name="Normal 3 11 3 2" xfId="1737" xr:uid="{00000000-0005-0000-0000-000089000000}"/>
    <cellStyle name="Normal 3 11 3 2 2" xfId="3489" xr:uid="{00000000-0005-0000-0000-00008A000000}"/>
    <cellStyle name="Normal 3 11 3 2 2 2" xfId="7087" xr:uid="{00000000-0005-0000-0000-00008B000000}"/>
    <cellStyle name="Normal 3 11 3 2 2 2 2" xfId="14283" xr:uid="{00000000-0005-0000-0000-00008C000000}"/>
    <cellStyle name="Normal 3 11 3 2 2 3" xfId="10685" xr:uid="{00000000-0005-0000-0000-00008D000000}"/>
    <cellStyle name="Normal 3 11 3 2 3" xfId="5335" xr:uid="{00000000-0005-0000-0000-00008E000000}"/>
    <cellStyle name="Normal 3 11 3 2 3 2" xfId="12531" xr:uid="{00000000-0005-0000-0000-00008F000000}"/>
    <cellStyle name="Normal 3 11 3 2 4" xfId="8933" xr:uid="{00000000-0005-0000-0000-000090000000}"/>
    <cellStyle name="Normal 3 11 3 3" xfId="2613" xr:uid="{00000000-0005-0000-0000-000091000000}"/>
    <cellStyle name="Normal 3 11 3 3 2" xfId="6211" xr:uid="{00000000-0005-0000-0000-000092000000}"/>
    <cellStyle name="Normal 3 11 3 3 2 2" xfId="13407" xr:uid="{00000000-0005-0000-0000-000093000000}"/>
    <cellStyle name="Normal 3 11 3 3 3" xfId="9809" xr:uid="{00000000-0005-0000-0000-000094000000}"/>
    <cellStyle name="Normal 3 11 3 4" xfId="4459" xr:uid="{00000000-0005-0000-0000-000095000000}"/>
    <cellStyle name="Normal 3 11 3 4 2" xfId="11655" xr:uid="{00000000-0005-0000-0000-000096000000}"/>
    <cellStyle name="Normal 3 11 3 5" xfId="8057" xr:uid="{00000000-0005-0000-0000-000097000000}"/>
    <cellStyle name="Normal 3 11 4" xfId="1153" xr:uid="{00000000-0005-0000-0000-000098000000}"/>
    <cellStyle name="Normal 3 11 4 2" xfId="2905" xr:uid="{00000000-0005-0000-0000-000099000000}"/>
    <cellStyle name="Normal 3 11 4 2 2" xfId="6503" xr:uid="{00000000-0005-0000-0000-00009A000000}"/>
    <cellStyle name="Normal 3 11 4 2 2 2" xfId="13699" xr:uid="{00000000-0005-0000-0000-00009B000000}"/>
    <cellStyle name="Normal 3 11 4 2 3" xfId="10101" xr:uid="{00000000-0005-0000-0000-00009C000000}"/>
    <cellStyle name="Normal 3 11 4 3" xfId="4751" xr:uid="{00000000-0005-0000-0000-00009D000000}"/>
    <cellStyle name="Normal 3 11 4 3 2" xfId="11947" xr:uid="{00000000-0005-0000-0000-00009E000000}"/>
    <cellStyle name="Normal 3 11 4 4" xfId="8349" xr:uid="{00000000-0005-0000-0000-00009F000000}"/>
    <cellStyle name="Normal 3 11 5" xfId="2029" xr:uid="{00000000-0005-0000-0000-0000A0000000}"/>
    <cellStyle name="Normal 3 11 5 2" xfId="5627" xr:uid="{00000000-0005-0000-0000-0000A1000000}"/>
    <cellStyle name="Normal 3 11 5 2 2" xfId="12823" xr:uid="{00000000-0005-0000-0000-0000A2000000}"/>
    <cellStyle name="Normal 3 11 5 3" xfId="9225" xr:uid="{00000000-0005-0000-0000-0000A3000000}"/>
    <cellStyle name="Normal 3 11 6" xfId="3875" xr:uid="{00000000-0005-0000-0000-0000A4000000}"/>
    <cellStyle name="Normal 3 11 6 2" xfId="11071" xr:uid="{00000000-0005-0000-0000-0000A5000000}"/>
    <cellStyle name="Normal 3 11 7" xfId="7473" xr:uid="{00000000-0005-0000-0000-0000A6000000}"/>
    <cellStyle name="Normal 3 12" xfId="420" xr:uid="{00000000-0005-0000-0000-0000A7000000}"/>
    <cellStyle name="Normal 3 12 2" xfId="1299" xr:uid="{00000000-0005-0000-0000-0000A8000000}"/>
    <cellStyle name="Normal 3 12 2 2" xfId="3051" xr:uid="{00000000-0005-0000-0000-0000A9000000}"/>
    <cellStyle name="Normal 3 12 2 2 2" xfId="6649" xr:uid="{00000000-0005-0000-0000-0000AA000000}"/>
    <cellStyle name="Normal 3 12 2 2 2 2" xfId="13845" xr:uid="{00000000-0005-0000-0000-0000AB000000}"/>
    <cellStyle name="Normal 3 12 2 2 3" xfId="10247" xr:uid="{00000000-0005-0000-0000-0000AC000000}"/>
    <cellStyle name="Normal 3 12 2 3" xfId="4897" xr:uid="{00000000-0005-0000-0000-0000AD000000}"/>
    <cellStyle name="Normal 3 12 2 3 2" xfId="12093" xr:uid="{00000000-0005-0000-0000-0000AE000000}"/>
    <cellStyle name="Normal 3 12 2 4" xfId="8495" xr:uid="{00000000-0005-0000-0000-0000AF000000}"/>
    <cellStyle name="Normal 3 12 3" xfId="2175" xr:uid="{00000000-0005-0000-0000-0000B0000000}"/>
    <cellStyle name="Normal 3 12 3 2" xfId="5773" xr:uid="{00000000-0005-0000-0000-0000B1000000}"/>
    <cellStyle name="Normal 3 12 3 2 2" xfId="12969" xr:uid="{00000000-0005-0000-0000-0000B2000000}"/>
    <cellStyle name="Normal 3 12 3 3" xfId="9371" xr:uid="{00000000-0005-0000-0000-0000B3000000}"/>
    <cellStyle name="Normal 3 12 4" xfId="4021" xr:uid="{00000000-0005-0000-0000-0000B4000000}"/>
    <cellStyle name="Normal 3 12 4 2" xfId="11217" xr:uid="{00000000-0005-0000-0000-0000B5000000}"/>
    <cellStyle name="Normal 3 12 5" xfId="7619" xr:uid="{00000000-0005-0000-0000-0000B6000000}"/>
    <cellStyle name="Normal 3 13" xfId="715" xr:uid="{00000000-0005-0000-0000-0000B7000000}"/>
    <cellStyle name="Normal 3 13 2" xfId="1591" xr:uid="{00000000-0005-0000-0000-0000B8000000}"/>
    <cellStyle name="Normal 3 13 2 2" xfId="3343" xr:uid="{00000000-0005-0000-0000-0000B9000000}"/>
    <cellStyle name="Normal 3 13 2 2 2" xfId="6941" xr:uid="{00000000-0005-0000-0000-0000BA000000}"/>
    <cellStyle name="Normal 3 13 2 2 2 2" xfId="14137" xr:uid="{00000000-0005-0000-0000-0000BB000000}"/>
    <cellStyle name="Normal 3 13 2 2 3" xfId="10539" xr:uid="{00000000-0005-0000-0000-0000BC000000}"/>
    <cellStyle name="Normal 3 13 2 3" xfId="5189" xr:uid="{00000000-0005-0000-0000-0000BD000000}"/>
    <cellStyle name="Normal 3 13 2 3 2" xfId="12385" xr:uid="{00000000-0005-0000-0000-0000BE000000}"/>
    <cellStyle name="Normal 3 13 2 4" xfId="8787" xr:uid="{00000000-0005-0000-0000-0000BF000000}"/>
    <cellStyle name="Normal 3 13 3" xfId="2467" xr:uid="{00000000-0005-0000-0000-0000C0000000}"/>
    <cellStyle name="Normal 3 13 3 2" xfId="6065" xr:uid="{00000000-0005-0000-0000-0000C1000000}"/>
    <cellStyle name="Normal 3 13 3 2 2" xfId="13261" xr:uid="{00000000-0005-0000-0000-0000C2000000}"/>
    <cellStyle name="Normal 3 13 3 3" xfId="9663" xr:uid="{00000000-0005-0000-0000-0000C3000000}"/>
    <cellStyle name="Normal 3 13 4" xfId="4313" xr:uid="{00000000-0005-0000-0000-0000C4000000}"/>
    <cellStyle name="Normal 3 13 4 2" xfId="11509" xr:uid="{00000000-0005-0000-0000-0000C5000000}"/>
    <cellStyle name="Normal 3 13 5" xfId="7911" xr:uid="{00000000-0005-0000-0000-0000C6000000}"/>
    <cellStyle name="Normal 3 14" xfId="1007" xr:uid="{00000000-0005-0000-0000-0000C7000000}"/>
    <cellStyle name="Normal 3 14 2" xfId="2759" xr:uid="{00000000-0005-0000-0000-0000C8000000}"/>
    <cellStyle name="Normal 3 14 2 2" xfId="6357" xr:uid="{00000000-0005-0000-0000-0000C9000000}"/>
    <cellStyle name="Normal 3 14 2 2 2" xfId="13553" xr:uid="{00000000-0005-0000-0000-0000CA000000}"/>
    <cellStyle name="Normal 3 14 2 3" xfId="9955" xr:uid="{00000000-0005-0000-0000-0000CB000000}"/>
    <cellStyle name="Normal 3 14 3" xfId="4605" xr:uid="{00000000-0005-0000-0000-0000CC000000}"/>
    <cellStyle name="Normal 3 14 3 2" xfId="11801" xr:uid="{00000000-0005-0000-0000-0000CD000000}"/>
    <cellStyle name="Normal 3 14 4" xfId="8203" xr:uid="{00000000-0005-0000-0000-0000CE000000}"/>
    <cellStyle name="Normal 3 15" xfId="1883" xr:uid="{00000000-0005-0000-0000-0000CF000000}"/>
    <cellStyle name="Normal 3 15 2" xfId="5481" xr:uid="{00000000-0005-0000-0000-0000D0000000}"/>
    <cellStyle name="Normal 3 15 2 2" xfId="12677" xr:uid="{00000000-0005-0000-0000-0000D1000000}"/>
    <cellStyle name="Normal 3 15 3" xfId="9079" xr:uid="{00000000-0005-0000-0000-0000D2000000}"/>
    <cellStyle name="Normal 3 16" xfId="3635" xr:uid="{00000000-0005-0000-0000-0000D3000000}"/>
    <cellStyle name="Normal 3 16 2" xfId="7233" xr:uid="{00000000-0005-0000-0000-0000D4000000}"/>
    <cellStyle name="Normal 3 16 2 2" xfId="14429" xr:uid="{00000000-0005-0000-0000-0000D5000000}"/>
    <cellStyle name="Normal 3 16 3" xfId="10831" xr:uid="{00000000-0005-0000-0000-0000D6000000}"/>
    <cellStyle name="Normal 3 17" xfId="3729" xr:uid="{00000000-0005-0000-0000-0000D7000000}"/>
    <cellStyle name="Normal 3 17 2" xfId="10925" xr:uid="{00000000-0005-0000-0000-0000D8000000}"/>
    <cellStyle name="Normal 3 18" xfId="7327" xr:uid="{00000000-0005-0000-0000-0000D9000000}"/>
    <cellStyle name="Normal 3 19" xfId="121" xr:uid="{00000000-0005-0000-0000-0000DA000000}"/>
    <cellStyle name="Normal 3 2" xfId="12" xr:uid="{00000000-0005-0000-0000-0000DB000000}"/>
    <cellStyle name="Normal 3 2 10" xfId="275" xr:uid="{00000000-0005-0000-0000-0000DC000000}"/>
    <cellStyle name="Normal 3 2 10 2" xfId="567" xr:uid="{00000000-0005-0000-0000-0000DD000000}"/>
    <cellStyle name="Normal 3 2 10 2 2" xfId="1446" xr:uid="{00000000-0005-0000-0000-0000DE000000}"/>
    <cellStyle name="Normal 3 2 10 2 2 2" xfId="3198" xr:uid="{00000000-0005-0000-0000-0000DF000000}"/>
    <cellStyle name="Normal 3 2 10 2 2 2 2" xfId="6796" xr:uid="{00000000-0005-0000-0000-0000E0000000}"/>
    <cellStyle name="Normal 3 2 10 2 2 2 2 2" xfId="13992" xr:uid="{00000000-0005-0000-0000-0000E1000000}"/>
    <cellStyle name="Normal 3 2 10 2 2 2 3" xfId="10394" xr:uid="{00000000-0005-0000-0000-0000E2000000}"/>
    <cellStyle name="Normal 3 2 10 2 2 3" xfId="5044" xr:uid="{00000000-0005-0000-0000-0000E3000000}"/>
    <cellStyle name="Normal 3 2 10 2 2 3 2" xfId="12240" xr:uid="{00000000-0005-0000-0000-0000E4000000}"/>
    <cellStyle name="Normal 3 2 10 2 2 4" xfId="8642" xr:uid="{00000000-0005-0000-0000-0000E5000000}"/>
    <cellStyle name="Normal 3 2 10 2 3" xfId="2322" xr:uid="{00000000-0005-0000-0000-0000E6000000}"/>
    <cellStyle name="Normal 3 2 10 2 3 2" xfId="5920" xr:uid="{00000000-0005-0000-0000-0000E7000000}"/>
    <cellStyle name="Normal 3 2 10 2 3 2 2" xfId="13116" xr:uid="{00000000-0005-0000-0000-0000E8000000}"/>
    <cellStyle name="Normal 3 2 10 2 3 3" xfId="9518" xr:uid="{00000000-0005-0000-0000-0000E9000000}"/>
    <cellStyle name="Normal 3 2 10 2 4" xfId="4168" xr:uid="{00000000-0005-0000-0000-0000EA000000}"/>
    <cellStyle name="Normal 3 2 10 2 4 2" xfId="11364" xr:uid="{00000000-0005-0000-0000-0000EB000000}"/>
    <cellStyle name="Normal 3 2 10 2 5" xfId="7766" xr:uid="{00000000-0005-0000-0000-0000EC000000}"/>
    <cellStyle name="Normal 3 2 10 3" xfId="862" xr:uid="{00000000-0005-0000-0000-0000ED000000}"/>
    <cellStyle name="Normal 3 2 10 3 2" xfId="1738" xr:uid="{00000000-0005-0000-0000-0000EE000000}"/>
    <cellStyle name="Normal 3 2 10 3 2 2" xfId="3490" xr:uid="{00000000-0005-0000-0000-0000EF000000}"/>
    <cellStyle name="Normal 3 2 10 3 2 2 2" xfId="7088" xr:uid="{00000000-0005-0000-0000-0000F0000000}"/>
    <cellStyle name="Normal 3 2 10 3 2 2 2 2" xfId="14284" xr:uid="{00000000-0005-0000-0000-0000F1000000}"/>
    <cellStyle name="Normal 3 2 10 3 2 2 3" xfId="10686" xr:uid="{00000000-0005-0000-0000-0000F2000000}"/>
    <cellStyle name="Normal 3 2 10 3 2 3" xfId="5336" xr:uid="{00000000-0005-0000-0000-0000F3000000}"/>
    <cellStyle name="Normal 3 2 10 3 2 3 2" xfId="12532" xr:uid="{00000000-0005-0000-0000-0000F4000000}"/>
    <cellStyle name="Normal 3 2 10 3 2 4" xfId="8934" xr:uid="{00000000-0005-0000-0000-0000F5000000}"/>
    <cellStyle name="Normal 3 2 10 3 3" xfId="2614" xr:uid="{00000000-0005-0000-0000-0000F6000000}"/>
    <cellStyle name="Normal 3 2 10 3 3 2" xfId="6212" xr:uid="{00000000-0005-0000-0000-0000F7000000}"/>
    <cellStyle name="Normal 3 2 10 3 3 2 2" xfId="13408" xr:uid="{00000000-0005-0000-0000-0000F8000000}"/>
    <cellStyle name="Normal 3 2 10 3 3 3" xfId="9810" xr:uid="{00000000-0005-0000-0000-0000F9000000}"/>
    <cellStyle name="Normal 3 2 10 3 4" xfId="4460" xr:uid="{00000000-0005-0000-0000-0000FA000000}"/>
    <cellStyle name="Normal 3 2 10 3 4 2" xfId="11656" xr:uid="{00000000-0005-0000-0000-0000FB000000}"/>
    <cellStyle name="Normal 3 2 10 3 5" xfId="8058" xr:uid="{00000000-0005-0000-0000-0000FC000000}"/>
    <cellStyle name="Normal 3 2 10 4" xfId="1154" xr:uid="{00000000-0005-0000-0000-0000FD000000}"/>
    <cellStyle name="Normal 3 2 10 4 2" xfId="2906" xr:uid="{00000000-0005-0000-0000-0000FE000000}"/>
    <cellStyle name="Normal 3 2 10 4 2 2" xfId="6504" xr:uid="{00000000-0005-0000-0000-0000FF000000}"/>
    <cellStyle name="Normal 3 2 10 4 2 2 2" xfId="13700" xr:uid="{00000000-0005-0000-0000-000000010000}"/>
    <cellStyle name="Normal 3 2 10 4 2 3" xfId="10102" xr:uid="{00000000-0005-0000-0000-000001010000}"/>
    <cellStyle name="Normal 3 2 10 4 3" xfId="4752" xr:uid="{00000000-0005-0000-0000-000002010000}"/>
    <cellStyle name="Normal 3 2 10 4 3 2" xfId="11948" xr:uid="{00000000-0005-0000-0000-000003010000}"/>
    <cellStyle name="Normal 3 2 10 4 4" xfId="8350" xr:uid="{00000000-0005-0000-0000-000004010000}"/>
    <cellStyle name="Normal 3 2 10 5" xfId="2030" xr:uid="{00000000-0005-0000-0000-000005010000}"/>
    <cellStyle name="Normal 3 2 10 5 2" xfId="5628" xr:uid="{00000000-0005-0000-0000-000006010000}"/>
    <cellStyle name="Normal 3 2 10 5 2 2" xfId="12824" xr:uid="{00000000-0005-0000-0000-000007010000}"/>
    <cellStyle name="Normal 3 2 10 5 3" xfId="9226" xr:uid="{00000000-0005-0000-0000-000008010000}"/>
    <cellStyle name="Normal 3 2 10 6" xfId="3876" xr:uid="{00000000-0005-0000-0000-000009010000}"/>
    <cellStyle name="Normal 3 2 10 6 2" xfId="11072" xr:uid="{00000000-0005-0000-0000-00000A010000}"/>
    <cellStyle name="Normal 3 2 10 7" xfId="7474" xr:uid="{00000000-0005-0000-0000-00000B010000}"/>
    <cellStyle name="Normal 3 2 11" xfId="421" xr:uid="{00000000-0005-0000-0000-00000C010000}"/>
    <cellStyle name="Normal 3 2 11 2" xfId="1300" xr:uid="{00000000-0005-0000-0000-00000D010000}"/>
    <cellStyle name="Normal 3 2 11 2 2" xfId="3052" xr:uid="{00000000-0005-0000-0000-00000E010000}"/>
    <cellStyle name="Normal 3 2 11 2 2 2" xfId="6650" xr:uid="{00000000-0005-0000-0000-00000F010000}"/>
    <cellStyle name="Normal 3 2 11 2 2 2 2" xfId="13846" xr:uid="{00000000-0005-0000-0000-000010010000}"/>
    <cellStyle name="Normal 3 2 11 2 2 3" xfId="10248" xr:uid="{00000000-0005-0000-0000-000011010000}"/>
    <cellStyle name="Normal 3 2 11 2 3" xfId="4898" xr:uid="{00000000-0005-0000-0000-000012010000}"/>
    <cellStyle name="Normal 3 2 11 2 3 2" xfId="12094" xr:uid="{00000000-0005-0000-0000-000013010000}"/>
    <cellStyle name="Normal 3 2 11 2 4" xfId="8496" xr:uid="{00000000-0005-0000-0000-000014010000}"/>
    <cellStyle name="Normal 3 2 11 3" xfId="2176" xr:uid="{00000000-0005-0000-0000-000015010000}"/>
    <cellStyle name="Normal 3 2 11 3 2" xfId="5774" xr:uid="{00000000-0005-0000-0000-000016010000}"/>
    <cellStyle name="Normal 3 2 11 3 2 2" xfId="12970" xr:uid="{00000000-0005-0000-0000-000017010000}"/>
    <cellStyle name="Normal 3 2 11 3 3" xfId="9372" xr:uid="{00000000-0005-0000-0000-000018010000}"/>
    <cellStyle name="Normal 3 2 11 4" xfId="4022" xr:uid="{00000000-0005-0000-0000-000019010000}"/>
    <cellStyle name="Normal 3 2 11 4 2" xfId="11218" xr:uid="{00000000-0005-0000-0000-00001A010000}"/>
    <cellStyle name="Normal 3 2 11 5" xfId="7620" xr:uid="{00000000-0005-0000-0000-00001B010000}"/>
    <cellStyle name="Normal 3 2 12" xfId="716" xr:uid="{00000000-0005-0000-0000-00001C010000}"/>
    <cellStyle name="Normal 3 2 12 2" xfId="1592" xr:uid="{00000000-0005-0000-0000-00001D010000}"/>
    <cellStyle name="Normal 3 2 12 2 2" xfId="3344" xr:uid="{00000000-0005-0000-0000-00001E010000}"/>
    <cellStyle name="Normal 3 2 12 2 2 2" xfId="6942" xr:uid="{00000000-0005-0000-0000-00001F010000}"/>
    <cellStyle name="Normal 3 2 12 2 2 2 2" xfId="14138" xr:uid="{00000000-0005-0000-0000-000020010000}"/>
    <cellStyle name="Normal 3 2 12 2 2 3" xfId="10540" xr:uid="{00000000-0005-0000-0000-000021010000}"/>
    <cellStyle name="Normal 3 2 12 2 3" xfId="5190" xr:uid="{00000000-0005-0000-0000-000022010000}"/>
    <cellStyle name="Normal 3 2 12 2 3 2" xfId="12386" xr:uid="{00000000-0005-0000-0000-000023010000}"/>
    <cellStyle name="Normal 3 2 12 2 4" xfId="8788" xr:uid="{00000000-0005-0000-0000-000024010000}"/>
    <cellStyle name="Normal 3 2 12 3" xfId="2468" xr:uid="{00000000-0005-0000-0000-000025010000}"/>
    <cellStyle name="Normal 3 2 12 3 2" xfId="6066" xr:uid="{00000000-0005-0000-0000-000026010000}"/>
    <cellStyle name="Normal 3 2 12 3 2 2" xfId="13262" xr:uid="{00000000-0005-0000-0000-000027010000}"/>
    <cellStyle name="Normal 3 2 12 3 3" xfId="9664" xr:uid="{00000000-0005-0000-0000-000028010000}"/>
    <cellStyle name="Normal 3 2 12 4" xfId="4314" xr:uid="{00000000-0005-0000-0000-000029010000}"/>
    <cellStyle name="Normal 3 2 12 4 2" xfId="11510" xr:uid="{00000000-0005-0000-0000-00002A010000}"/>
    <cellStyle name="Normal 3 2 12 5" xfId="7912" xr:uid="{00000000-0005-0000-0000-00002B010000}"/>
    <cellStyle name="Normal 3 2 13" xfId="1008" xr:uid="{00000000-0005-0000-0000-00002C010000}"/>
    <cellStyle name="Normal 3 2 13 2" xfId="2760" xr:uid="{00000000-0005-0000-0000-00002D010000}"/>
    <cellStyle name="Normal 3 2 13 2 2" xfId="6358" xr:uid="{00000000-0005-0000-0000-00002E010000}"/>
    <cellStyle name="Normal 3 2 13 2 2 2" xfId="13554" xr:uid="{00000000-0005-0000-0000-00002F010000}"/>
    <cellStyle name="Normal 3 2 13 2 3" xfId="9956" xr:uid="{00000000-0005-0000-0000-000030010000}"/>
    <cellStyle name="Normal 3 2 13 3" xfId="4606" xr:uid="{00000000-0005-0000-0000-000031010000}"/>
    <cellStyle name="Normal 3 2 13 3 2" xfId="11802" xr:uid="{00000000-0005-0000-0000-000032010000}"/>
    <cellStyle name="Normal 3 2 13 4" xfId="8204" xr:uid="{00000000-0005-0000-0000-000033010000}"/>
    <cellStyle name="Normal 3 2 14" xfId="1884" xr:uid="{00000000-0005-0000-0000-000034010000}"/>
    <cellStyle name="Normal 3 2 14 2" xfId="5482" xr:uid="{00000000-0005-0000-0000-000035010000}"/>
    <cellStyle name="Normal 3 2 14 2 2" xfId="12678" xr:uid="{00000000-0005-0000-0000-000036010000}"/>
    <cellStyle name="Normal 3 2 14 3" xfId="9080" xr:uid="{00000000-0005-0000-0000-000037010000}"/>
    <cellStyle name="Normal 3 2 15" xfId="3636" xr:uid="{00000000-0005-0000-0000-000038010000}"/>
    <cellStyle name="Normal 3 2 15 2" xfId="7234" xr:uid="{00000000-0005-0000-0000-000039010000}"/>
    <cellStyle name="Normal 3 2 15 2 2" xfId="14430" xr:uid="{00000000-0005-0000-0000-00003A010000}"/>
    <cellStyle name="Normal 3 2 15 3" xfId="10832" xr:uid="{00000000-0005-0000-0000-00003B010000}"/>
    <cellStyle name="Normal 3 2 16" xfId="3730" xr:uid="{00000000-0005-0000-0000-00003C010000}"/>
    <cellStyle name="Normal 3 2 16 2" xfId="10926" xr:uid="{00000000-0005-0000-0000-00003D010000}"/>
    <cellStyle name="Normal 3 2 17" xfId="7328" xr:uid="{00000000-0005-0000-0000-00003E010000}"/>
    <cellStyle name="Normal 3 2 18" xfId="122" xr:uid="{00000000-0005-0000-0000-00003F010000}"/>
    <cellStyle name="Normal 3 2 2" xfId="18" xr:uid="{00000000-0005-0000-0000-000040010000}"/>
    <cellStyle name="Normal 3 2 2 10" xfId="423" xr:uid="{00000000-0005-0000-0000-000041010000}"/>
    <cellStyle name="Normal 3 2 2 10 2" xfId="1302" xr:uid="{00000000-0005-0000-0000-000042010000}"/>
    <cellStyle name="Normal 3 2 2 10 2 2" xfId="3054" xr:uid="{00000000-0005-0000-0000-000043010000}"/>
    <cellStyle name="Normal 3 2 2 10 2 2 2" xfId="6652" xr:uid="{00000000-0005-0000-0000-000044010000}"/>
    <cellStyle name="Normal 3 2 2 10 2 2 2 2" xfId="13848" xr:uid="{00000000-0005-0000-0000-000045010000}"/>
    <cellStyle name="Normal 3 2 2 10 2 2 3" xfId="10250" xr:uid="{00000000-0005-0000-0000-000046010000}"/>
    <cellStyle name="Normal 3 2 2 10 2 3" xfId="4900" xr:uid="{00000000-0005-0000-0000-000047010000}"/>
    <cellStyle name="Normal 3 2 2 10 2 3 2" xfId="12096" xr:uid="{00000000-0005-0000-0000-000048010000}"/>
    <cellStyle name="Normal 3 2 2 10 2 4" xfId="8498" xr:uid="{00000000-0005-0000-0000-000049010000}"/>
    <cellStyle name="Normal 3 2 2 10 3" xfId="2178" xr:uid="{00000000-0005-0000-0000-00004A010000}"/>
    <cellStyle name="Normal 3 2 2 10 3 2" xfId="5776" xr:uid="{00000000-0005-0000-0000-00004B010000}"/>
    <cellStyle name="Normal 3 2 2 10 3 2 2" xfId="12972" xr:uid="{00000000-0005-0000-0000-00004C010000}"/>
    <cellStyle name="Normal 3 2 2 10 3 3" xfId="9374" xr:uid="{00000000-0005-0000-0000-00004D010000}"/>
    <cellStyle name="Normal 3 2 2 10 4" xfId="4024" xr:uid="{00000000-0005-0000-0000-00004E010000}"/>
    <cellStyle name="Normal 3 2 2 10 4 2" xfId="11220" xr:uid="{00000000-0005-0000-0000-00004F010000}"/>
    <cellStyle name="Normal 3 2 2 10 5" xfId="7622" xr:uid="{00000000-0005-0000-0000-000050010000}"/>
    <cellStyle name="Normal 3 2 2 11" xfId="718" xr:uid="{00000000-0005-0000-0000-000051010000}"/>
    <cellStyle name="Normal 3 2 2 11 2" xfId="1594" xr:uid="{00000000-0005-0000-0000-000052010000}"/>
    <cellStyle name="Normal 3 2 2 11 2 2" xfId="3346" xr:uid="{00000000-0005-0000-0000-000053010000}"/>
    <cellStyle name="Normal 3 2 2 11 2 2 2" xfId="6944" xr:uid="{00000000-0005-0000-0000-000054010000}"/>
    <cellStyle name="Normal 3 2 2 11 2 2 2 2" xfId="14140" xr:uid="{00000000-0005-0000-0000-000055010000}"/>
    <cellStyle name="Normal 3 2 2 11 2 2 3" xfId="10542" xr:uid="{00000000-0005-0000-0000-000056010000}"/>
    <cellStyle name="Normal 3 2 2 11 2 3" xfId="5192" xr:uid="{00000000-0005-0000-0000-000057010000}"/>
    <cellStyle name="Normal 3 2 2 11 2 3 2" xfId="12388" xr:uid="{00000000-0005-0000-0000-000058010000}"/>
    <cellStyle name="Normal 3 2 2 11 2 4" xfId="8790" xr:uid="{00000000-0005-0000-0000-000059010000}"/>
    <cellStyle name="Normal 3 2 2 11 3" xfId="2470" xr:uid="{00000000-0005-0000-0000-00005A010000}"/>
    <cellStyle name="Normal 3 2 2 11 3 2" xfId="6068" xr:uid="{00000000-0005-0000-0000-00005B010000}"/>
    <cellStyle name="Normal 3 2 2 11 3 2 2" xfId="13264" xr:uid="{00000000-0005-0000-0000-00005C010000}"/>
    <cellStyle name="Normal 3 2 2 11 3 3" xfId="9666" xr:uid="{00000000-0005-0000-0000-00005D010000}"/>
    <cellStyle name="Normal 3 2 2 11 4" xfId="4316" xr:uid="{00000000-0005-0000-0000-00005E010000}"/>
    <cellStyle name="Normal 3 2 2 11 4 2" xfId="11512" xr:uid="{00000000-0005-0000-0000-00005F010000}"/>
    <cellStyle name="Normal 3 2 2 11 5" xfId="7914" xr:uid="{00000000-0005-0000-0000-000060010000}"/>
    <cellStyle name="Normal 3 2 2 12" xfId="1010" xr:uid="{00000000-0005-0000-0000-000061010000}"/>
    <cellStyle name="Normal 3 2 2 12 2" xfId="2762" xr:uid="{00000000-0005-0000-0000-000062010000}"/>
    <cellStyle name="Normal 3 2 2 12 2 2" xfId="6360" xr:uid="{00000000-0005-0000-0000-000063010000}"/>
    <cellStyle name="Normal 3 2 2 12 2 2 2" xfId="13556" xr:uid="{00000000-0005-0000-0000-000064010000}"/>
    <cellStyle name="Normal 3 2 2 12 2 3" xfId="9958" xr:uid="{00000000-0005-0000-0000-000065010000}"/>
    <cellStyle name="Normal 3 2 2 12 3" xfId="4608" xr:uid="{00000000-0005-0000-0000-000066010000}"/>
    <cellStyle name="Normal 3 2 2 12 3 2" xfId="11804" xr:uid="{00000000-0005-0000-0000-000067010000}"/>
    <cellStyle name="Normal 3 2 2 12 4" xfId="8206" xr:uid="{00000000-0005-0000-0000-000068010000}"/>
    <cellStyle name="Normal 3 2 2 13" xfId="1886" xr:uid="{00000000-0005-0000-0000-000069010000}"/>
    <cellStyle name="Normal 3 2 2 13 2" xfId="5484" xr:uid="{00000000-0005-0000-0000-00006A010000}"/>
    <cellStyle name="Normal 3 2 2 13 2 2" xfId="12680" xr:uid="{00000000-0005-0000-0000-00006B010000}"/>
    <cellStyle name="Normal 3 2 2 13 3" xfId="9082" xr:uid="{00000000-0005-0000-0000-00006C010000}"/>
    <cellStyle name="Normal 3 2 2 14" xfId="3640" xr:uid="{00000000-0005-0000-0000-00006D010000}"/>
    <cellStyle name="Normal 3 2 2 14 2" xfId="7238" xr:uid="{00000000-0005-0000-0000-00006E010000}"/>
    <cellStyle name="Normal 3 2 2 14 2 2" xfId="14434" xr:uid="{00000000-0005-0000-0000-00006F010000}"/>
    <cellStyle name="Normal 3 2 2 14 3" xfId="10836" xr:uid="{00000000-0005-0000-0000-000070010000}"/>
    <cellStyle name="Normal 3 2 2 15" xfId="3732" xr:uid="{00000000-0005-0000-0000-000071010000}"/>
    <cellStyle name="Normal 3 2 2 15 2" xfId="10928" xr:uid="{00000000-0005-0000-0000-000072010000}"/>
    <cellStyle name="Normal 3 2 2 16" xfId="7330" xr:uid="{00000000-0005-0000-0000-000073010000}"/>
    <cellStyle name="Normal 3 2 2 17" xfId="124" xr:uid="{00000000-0005-0000-0000-000074010000}"/>
    <cellStyle name="Normal 3 2 2 2" xfId="26" xr:uid="{00000000-0005-0000-0000-000075010000}"/>
    <cellStyle name="Normal 3 2 2 2 10" xfId="1014" xr:uid="{00000000-0005-0000-0000-000076010000}"/>
    <cellStyle name="Normal 3 2 2 2 10 2" xfId="2766" xr:uid="{00000000-0005-0000-0000-000077010000}"/>
    <cellStyle name="Normal 3 2 2 2 10 2 2" xfId="6364" xr:uid="{00000000-0005-0000-0000-000078010000}"/>
    <cellStyle name="Normal 3 2 2 2 10 2 2 2" xfId="13560" xr:uid="{00000000-0005-0000-0000-000079010000}"/>
    <cellStyle name="Normal 3 2 2 2 10 2 3" xfId="9962" xr:uid="{00000000-0005-0000-0000-00007A010000}"/>
    <cellStyle name="Normal 3 2 2 2 10 3" xfId="4612" xr:uid="{00000000-0005-0000-0000-00007B010000}"/>
    <cellStyle name="Normal 3 2 2 2 10 3 2" xfId="11808" xr:uid="{00000000-0005-0000-0000-00007C010000}"/>
    <cellStyle name="Normal 3 2 2 2 10 4" xfId="8210" xr:uid="{00000000-0005-0000-0000-00007D010000}"/>
    <cellStyle name="Normal 3 2 2 2 11" xfId="1890" xr:uid="{00000000-0005-0000-0000-00007E010000}"/>
    <cellStyle name="Normal 3 2 2 2 11 2" xfId="5488" xr:uid="{00000000-0005-0000-0000-00007F010000}"/>
    <cellStyle name="Normal 3 2 2 2 11 2 2" xfId="12684" xr:uid="{00000000-0005-0000-0000-000080010000}"/>
    <cellStyle name="Normal 3 2 2 2 11 3" xfId="9086" xr:uid="{00000000-0005-0000-0000-000081010000}"/>
    <cellStyle name="Normal 3 2 2 2 12" xfId="3648" xr:uid="{00000000-0005-0000-0000-000082010000}"/>
    <cellStyle name="Normal 3 2 2 2 12 2" xfId="7246" xr:uid="{00000000-0005-0000-0000-000083010000}"/>
    <cellStyle name="Normal 3 2 2 2 12 2 2" xfId="14442" xr:uid="{00000000-0005-0000-0000-000084010000}"/>
    <cellStyle name="Normal 3 2 2 2 12 3" xfId="10844" xr:uid="{00000000-0005-0000-0000-000085010000}"/>
    <cellStyle name="Normal 3 2 2 2 13" xfId="3736" xr:uid="{00000000-0005-0000-0000-000086010000}"/>
    <cellStyle name="Normal 3 2 2 2 13 2" xfId="10932" xr:uid="{00000000-0005-0000-0000-000087010000}"/>
    <cellStyle name="Normal 3 2 2 2 14" xfId="7334" xr:uid="{00000000-0005-0000-0000-000088010000}"/>
    <cellStyle name="Normal 3 2 2 2 15" xfId="128" xr:uid="{00000000-0005-0000-0000-000089010000}"/>
    <cellStyle name="Normal 3 2 2 2 2" xfId="55" xr:uid="{00000000-0005-0000-0000-00008A010000}"/>
    <cellStyle name="Normal 3 2 2 2 2 10" xfId="3670" xr:uid="{00000000-0005-0000-0000-00008B010000}"/>
    <cellStyle name="Normal 3 2 2 2 2 10 2" xfId="7268" xr:uid="{00000000-0005-0000-0000-00008C010000}"/>
    <cellStyle name="Normal 3 2 2 2 2 10 2 2" xfId="14464" xr:uid="{00000000-0005-0000-0000-00008D010000}"/>
    <cellStyle name="Normal 3 2 2 2 2 10 3" xfId="10866" xr:uid="{00000000-0005-0000-0000-00008E010000}"/>
    <cellStyle name="Normal 3 2 2 2 2 11" xfId="3750" xr:uid="{00000000-0005-0000-0000-00008F010000}"/>
    <cellStyle name="Normal 3 2 2 2 2 11 2" xfId="10946" xr:uid="{00000000-0005-0000-0000-000090010000}"/>
    <cellStyle name="Normal 3 2 2 2 2 12" xfId="7348" xr:uid="{00000000-0005-0000-0000-000091010000}"/>
    <cellStyle name="Normal 3 2 2 2 2 13" xfId="142" xr:uid="{00000000-0005-0000-0000-000092010000}"/>
    <cellStyle name="Normal 3 2 2 2 2 2" xfId="77" xr:uid="{00000000-0005-0000-0000-000093010000}"/>
    <cellStyle name="Normal 3 2 2 2 2 2 10" xfId="7370" xr:uid="{00000000-0005-0000-0000-000094010000}"/>
    <cellStyle name="Normal 3 2 2 2 2 2 11" xfId="164" xr:uid="{00000000-0005-0000-0000-000095010000}"/>
    <cellStyle name="Normal 3 2 2 2 2 2 2" xfId="249" xr:uid="{00000000-0005-0000-0000-000096010000}"/>
    <cellStyle name="Normal 3 2 2 2 2 2 2 2" xfId="397" xr:uid="{00000000-0005-0000-0000-000097010000}"/>
    <cellStyle name="Normal 3 2 2 2 2 2 2 2 2" xfId="689" xr:uid="{00000000-0005-0000-0000-000098010000}"/>
    <cellStyle name="Normal 3 2 2 2 2 2 2 2 2 2" xfId="1568" xr:uid="{00000000-0005-0000-0000-000099010000}"/>
    <cellStyle name="Normal 3 2 2 2 2 2 2 2 2 2 2" xfId="3320" xr:uid="{00000000-0005-0000-0000-00009A010000}"/>
    <cellStyle name="Normal 3 2 2 2 2 2 2 2 2 2 2 2" xfId="6918" xr:uid="{00000000-0005-0000-0000-00009B010000}"/>
    <cellStyle name="Normal 3 2 2 2 2 2 2 2 2 2 2 2 2" xfId="14114" xr:uid="{00000000-0005-0000-0000-00009C010000}"/>
    <cellStyle name="Normal 3 2 2 2 2 2 2 2 2 2 2 3" xfId="10516" xr:uid="{00000000-0005-0000-0000-00009D010000}"/>
    <cellStyle name="Normal 3 2 2 2 2 2 2 2 2 2 3" xfId="5166" xr:uid="{00000000-0005-0000-0000-00009E010000}"/>
    <cellStyle name="Normal 3 2 2 2 2 2 2 2 2 2 3 2" xfId="12362" xr:uid="{00000000-0005-0000-0000-00009F010000}"/>
    <cellStyle name="Normal 3 2 2 2 2 2 2 2 2 2 4" xfId="8764" xr:uid="{00000000-0005-0000-0000-0000A0010000}"/>
    <cellStyle name="Normal 3 2 2 2 2 2 2 2 2 3" xfId="2444" xr:uid="{00000000-0005-0000-0000-0000A1010000}"/>
    <cellStyle name="Normal 3 2 2 2 2 2 2 2 2 3 2" xfId="6042" xr:uid="{00000000-0005-0000-0000-0000A2010000}"/>
    <cellStyle name="Normal 3 2 2 2 2 2 2 2 2 3 2 2" xfId="13238" xr:uid="{00000000-0005-0000-0000-0000A3010000}"/>
    <cellStyle name="Normal 3 2 2 2 2 2 2 2 2 3 3" xfId="9640" xr:uid="{00000000-0005-0000-0000-0000A4010000}"/>
    <cellStyle name="Normal 3 2 2 2 2 2 2 2 2 4" xfId="4290" xr:uid="{00000000-0005-0000-0000-0000A5010000}"/>
    <cellStyle name="Normal 3 2 2 2 2 2 2 2 2 4 2" xfId="11486" xr:uid="{00000000-0005-0000-0000-0000A6010000}"/>
    <cellStyle name="Normal 3 2 2 2 2 2 2 2 2 5" xfId="7888" xr:uid="{00000000-0005-0000-0000-0000A7010000}"/>
    <cellStyle name="Normal 3 2 2 2 2 2 2 2 3" xfId="984" xr:uid="{00000000-0005-0000-0000-0000A8010000}"/>
    <cellStyle name="Normal 3 2 2 2 2 2 2 2 3 2" xfId="1860" xr:uid="{00000000-0005-0000-0000-0000A9010000}"/>
    <cellStyle name="Normal 3 2 2 2 2 2 2 2 3 2 2" xfId="3612" xr:uid="{00000000-0005-0000-0000-0000AA010000}"/>
    <cellStyle name="Normal 3 2 2 2 2 2 2 2 3 2 2 2" xfId="7210" xr:uid="{00000000-0005-0000-0000-0000AB010000}"/>
    <cellStyle name="Normal 3 2 2 2 2 2 2 2 3 2 2 2 2" xfId="14406" xr:uid="{00000000-0005-0000-0000-0000AC010000}"/>
    <cellStyle name="Normal 3 2 2 2 2 2 2 2 3 2 2 3" xfId="10808" xr:uid="{00000000-0005-0000-0000-0000AD010000}"/>
    <cellStyle name="Normal 3 2 2 2 2 2 2 2 3 2 3" xfId="5458" xr:uid="{00000000-0005-0000-0000-0000AE010000}"/>
    <cellStyle name="Normal 3 2 2 2 2 2 2 2 3 2 3 2" xfId="12654" xr:uid="{00000000-0005-0000-0000-0000AF010000}"/>
    <cellStyle name="Normal 3 2 2 2 2 2 2 2 3 2 4" xfId="9056" xr:uid="{00000000-0005-0000-0000-0000B0010000}"/>
    <cellStyle name="Normal 3 2 2 2 2 2 2 2 3 3" xfId="2736" xr:uid="{00000000-0005-0000-0000-0000B1010000}"/>
    <cellStyle name="Normal 3 2 2 2 2 2 2 2 3 3 2" xfId="6334" xr:uid="{00000000-0005-0000-0000-0000B2010000}"/>
    <cellStyle name="Normal 3 2 2 2 2 2 2 2 3 3 2 2" xfId="13530" xr:uid="{00000000-0005-0000-0000-0000B3010000}"/>
    <cellStyle name="Normal 3 2 2 2 2 2 2 2 3 3 3" xfId="9932" xr:uid="{00000000-0005-0000-0000-0000B4010000}"/>
    <cellStyle name="Normal 3 2 2 2 2 2 2 2 3 4" xfId="4582" xr:uid="{00000000-0005-0000-0000-0000B5010000}"/>
    <cellStyle name="Normal 3 2 2 2 2 2 2 2 3 4 2" xfId="11778" xr:uid="{00000000-0005-0000-0000-0000B6010000}"/>
    <cellStyle name="Normal 3 2 2 2 2 2 2 2 3 5" xfId="8180" xr:uid="{00000000-0005-0000-0000-0000B7010000}"/>
    <cellStyle name="Normal 3 2 2 2 2 2 2 2 4" xfId="1276" xr:uid="{00000000-0005-0000-0000-0000B8010000}"/>
    <cellStyle name="Normal 3 2 2 2 2 2 2 2 4 2" xfId="3028" xr:uid="{00000000-0005-0000-0000-0000B9010000}"/>
    <cellStyle name="Normal 3 2 2 2 2 2 2 2 4 2 2" xfId="6626" xr:uid="{00000000-0005-0000-0000-0000BA010000}"/>
    <cellStyle name="Normal 3 2 2 2 2 2 2 2 4 2 2 2" xfId="13822" xr:uid="{00000000-0005-0000-0000-0000BB010000}"/>
    <cellStyle name="Normal 3 2 2 2 2 2 2 2 4 2 3" xfId="10224" xr:uid="{00000000-0005-0000-0000-0000BC010000}"/>
    <cellStyle name="Normal 3 2 2 2 2 2 2 2 4 3" xfId="4874" xr:uid="{00000000-0005-0000-0000-0000BD010000}"/>
    <cellStyle name="Normal 3 2 2 2 2 2 2 2 4 3 2" xfId="12070" xr:uid="{00000000-0005-0000-0000-0000BE010000}"/>
    <cellStyle name="Normal 3 2 2 2 2 2 2 2 4 4" xfId="8472" xr:uid="{00000000-0005-0000-0000-0000BF010000}"/>
    <cellStyle name="Normal 3 2 2 2 2 2 2 2 5" xfId="2152" xr:uid="{00000000-0005-0000-0000-0000C0010000}"/>
    <cellStyle name="Normal 3 2 2 2 2 2 2 2 5 2" xfId="5750" xr:uid="{00000000-0005-0000-0000-0000C1010000}"/>
    <cellStyle name="Normal 3 2 2 2 2 2 2 2 5 2 2" xfId="12946" xr:uid="{00000000-0005-0000-0000-0000C2010000}"/>
    <cellStyle name="Normal 3 2 2 2 2 2 2 2 5 3" xfId="9348" xr:uid="{00000000-0005-0000-0000-0000C3010000}"/>
    <cellStyle name="Normal 3 2 2 2 2 2 2 2 6" xfId="3998" xr:uid="{00000000-0005-0000-0000-0000C4010000}"/>
    <cellStyle name="Normal 3 2 2 2 2 2 2 2 6 2" xfId="11194" xr:uid="{00000000-0005-0000-0000-0000C5010000}"/>
    <cellStyle name="Normal 3 2 2 2 2 2 2 2 7" xfId="7596" xr:uid="{00000000-0005-0000-0000-0000C6010000}"/>
    <cellStyle name="Normal 3 2 2 2 2 2 2 3" xfId="543" xr:uid="{00000000-0005-0000-0000-0000C7010000}"/>
    <cellStyle name="Normal 3 2 2 2 2 2 2 3 2" xfId="1422" xr:uid="{00000000-0005-0000-0000-0000C8010000}"/>
    <cellStyle name="Normal 3 2 2 2 2 2 2 3 2 2" xfId="3174" xr:uid="{00000000-0005-0000-0000-0000C9010000}"/>
    <cellStyle name="Normal 3 2 2 2 2 2 2 3 2 2 2" xfId="6772" xr:uid="{00000000-0005-0000-0000-0000CA010000}"/>
    <cellStyle name="Normal 3 2 2 2 2 2 2 3 2 2 2 2" xfId="13968" xr:uid="{00000000-0005-0000-0000-0000CB010000}"/>
    <cellStyle name="Normal 3 2 2 2 2 2 2 3 2 2 3" xfId="10370" xr:uid="{00000000-0005-0000-0000-0000CC010000}"/>
    <cellStyle name="Normal 3 2 2 2 2 2 2 3 2 3" xfId="5020" xr:uid="{00000000-0005-0000-0000-0000CD010000}"/>
    <cellStyle name="Normal 3 2 2 2 2 2 2 3 2 3 2" xfId="12216" xr:uid="{00000000-0005-0000-0000-0000CE010000}"/>
    <cellStyle name="Normal 3 2 2 2 2 2 2 3 2 4" xfId="8618" xr:uid="{00000000-0005-0000-0000-0000CF010000}"/>
    <cellStyle name="Normal 3 2 2 2 2 2 2 3 3" xfId="2298" xr:uid="{00000000-0005-0000-0000-0000D0010000}"/>
    <cellStyle name="Normal 3 2 2 2 2 2 2 3 3 2" xfId="5896" xr:uid="{00000000-0005-0000-0000-0000D1010000}"/>
    <cellStyle name="Normal 3 2 2 2 2 2 2 3 3 2 2" xfId="13092" xr:uid="{00000000-0005-0000-0000-0000D2010000}"/>
    <cellStyle name="Normal 3 2 2 2 2 2 2 3 3 3" xfId="9494" xr:uid="{00000000-0005-0000-0000-0000D3010000}"/>
    <cellStyle name="Normal 3 2 2 2 2 2 2 3 4" xfId="4144" xr:uid="{00000000-0005-0000-0000-0000D4010000}"/>
    <cellStyle name="Normal 3 2 2 2 2 2 2 3 4 2" xfId="11340" xr:uid="{00000000-0005-0000-0000-0000D5010000}"/>
    <cellStyle name="Normal 3 2 2 2 2 2 2 3 5" xfId="7742" xr:uid="{00000000-0005-0000-0000-0000D6010000}"/>
    <cellStyle name="Normal 3 2 2 2 2 2 2 4" xfId="838" xr:uid="{00000000-0005-0000-0000-0000D7010000}"/>
    <cellStyle name="Normal 3 2 2 2 2 2 2 4 2" xfId="1714" xr:uid="{00000000-0005-0000-0000-0000D8010000}"/>
    <cellStyle name="Normal 3 2 2 2 2 2 2 4 2 2" xfId="3466" xr:uid="{00000000-0005-0000-0000-0000D9010000}"/>
    <cellStyle name="Normal 3 2 2 2 2 2 2 4 2 2 2" xfId="7064" xr:uid="{00000000-0005-0000-0000-0000DA010000}"/>
    <cellStyle name="Normal 3 2 2 2 2 2 2 4 2 2 2 2" xfId="14260" xr:uid="{00000000-0005-0000-0000-0000DB010000}"/>
    <cellStyle name="Normal 3 2 2 2 2 2 2 4 2 2 3" xfId="10662" xr:uid="{00000000-0005-0000-0000-0000DC010000}"/>
    <cellStyle name="Normal 3 2 2 2 2 2 2 4 2 3" xfId="5312" xr:uid="{00000000-0005-0000-0000-0000DD010000}"/>
    <cellStyle name="Normal 3 2 2 2 2 2 2 4 2 3 2" xfId="12508" xr:uid="{00000000-0005-0000-0000-0000DE010000}"/>
    <cellStyle name="Normal 3 2 2 2 2 2 2 4 2 4" xfId="8910" xr:uid="{00000000-0005-0000-0000-0000DF010000}"/>
    <cellStyle name="Normal 3 2 2 2 2 2 2 4 3" xfId="2590" xr:uid="{00000000-0005-0000-0000-0000E0010000}"/>
    <cellStyle name="Normal 3 2 2 2 2 2 2 4 3 2" xfId="6188" xr:uid="{00000000-0005-0000-0000-0000E1010000}"/>
    <cellStyle name="Normal 3 2 2 2 2 2 2 4 3 2 2" xfId="13384" xr:uid="{00000000-0005-0000-0000-0000E2010000}"/>
    <cellStyle name="Normal 3 2 2 2 2 2 2 4 3 3" xfId="9786" xr:uid="{00000000-0005-0000-0000-0000E3010000}"/>
    <cellStyle name="Normal 3 2 2 2 2 2 2 4 4" xfId="4436" xr:uid="{00000000-0005-0000-0000-0000E4010000}"/>
    <cellStyle name="Normal 3 2 2 2 2 2 2 4 4 2" xfId="11632" xr:uid="{00000000-0005-0000-0000-0000E5010000}"/>
    <cellStyle name="Normal 3 2 2 2 2 2 2 4 5" xfId="8034" xr:uid="{00000000-0005-0000-0000-0000E6010000}"/>
    <cellStyle name="Normal 3 2 2 2 2 2 2 5" xfId="1130" xr:uid="{00000000-0005-0000-0000-0000E7010000}"/>
    <cellStyle name="Normal 3 2 2 2 2 2 2 5 2" xfId="2882" xr:uid="{00000000-0005-0000-0000-0000E8010000}"/>
    <cellStyle name="Normal 3 2 2 2 2 2 2 5 2 2" xfId="6480" xr:uid="{00000000-0005-0000-0000-0000E9010000}"/>
    <cellStyle name="Normal 3 2 2 2 2 2 2 5 2 2 2" xfId="13676" xr:uid="{00000000-0005-0000-0000-0000EA010000}"/>
    <cellStyle name="Normal 3 2 2 2 2 2 2 5 2 3" xfId="10078" xr:uid="{00000000-0005-0000-0000-0000EB010000}"/>
    <cellStyle name="Normal 3 2 2 2 2 2 2 5 3" xfId="4728" xr:uid="{00000000-0005-0000-0000-0000EC010000}"/>
    <cellStyle name="Normal 3 2 2 2 2 2 2 5 3 2" xfId="11924" xr:uid="{00000000-0005-0000-0000-0000ED010000}"/>
    <cellStyle name="Normal 3 2 2 2 2 2 2 5 4" xfId="8326" xr:uid="{00000000-0005-0000-0000-0000EE010000}"/>
    <cellStyle name="Normal 3 2 2 2 2 2 2 6" xfId="2006" xr:uid="{00000000-0005-0000-0000-0000EF010000}"/>
    <cellStyle name="Normal 3 2 2 2 2 2 2 6 2" xfId="5604" xr:uid="{00000000-0005-0000-0000-0000F0010000}"/>
    <cellStyle name="Normal 3 2 2 2 2 2 2 6 2 2" xfId="12800" xr:uid="{00000000-0005-0000-0000-0000F1010000}"/>
    <cellStyle name="Normal 3 2 2 2 2 2 2 6 3" xfId="9202" xr:uid="{00000000-0005-0000-0000-0000F2010000}"/>
    <cellStyle name="Normal 3 2 2 2 2 2 2 7" xfId="3852" xr:uid="{00000000-0005-0000-0000-0000F3010000}"/>
    <cellStyle name="Normal 3 2 2 2 2 2 2 7 2" xfId="11048" xr:uid="{00000000-0005-0000-0000-0000F4010000}"/>
    <cellStyle name="Normal 3 2 2 2 2 2 2 8" xfId="7450" xr:uid="{00000000-0005-0000-0000-0000F5010000}"/>
    <cellStyle name="Normal 3 2 2 2 2 2 3" xfId="317" xr:uid="{00000000-0005-0000-0000-0000F6010000}"/>
    <cellStyle name="Normal 3 2 2 2 2 2 3 2" xfId="609" xr:uid="{00000000-0005-0000-0000-0000F7010000}"/>
    <cellStyle name="Normal 3 2 2 2 2 2 3 2 2" xfId="1488" xr:uid="{00000000-0005-0000-0000-0000F8010000}"/>
    <cellStyle name="Normal 3 2 2 2 2 2 3 2 2 2" xfId="3240" xr:uid="{00000000-0005-0000-0000-0000F9010000}"/>
    <cellStyle name="Normal 3 2 2 2 2 2 3 2 2 2 2" xfId="6838" xr:uid="{00000000-0005-0000-0000-0000FA010000}"/>
    <cellStyle name="Normal 3 2 2 2 2 2 3 2 2 2 2 2" xfId="14034" xr:uid="{00000000-0005-0000-0000-0000FB010000}"/>
    <cellStyle name="Normal 3 2 2 2 2 2 3 2 2 2 3" xfId="10436" xr:uid="{00000000-0005-0000-0000-0000FC010000}"/>
    <cellStyle name="Normal 3 2 2 2 2 2 3 2 2 3" xfId="5086" xr:uid="{00000000-0005-0000-0000-0000FD010000}"/>
    <cellStyle name="Normal 3 2 2 2 2 2 3 2 2 3 2" xfId="12282" xr:uid="{00000000-0005-0000-0000-0000FE010000}"/>
    <cellStyle name="Normal 3 2 2 2 2 2 3 2 2 4" xfId="8684" xr:uid="{00000000-0005-0000-0000-0000FF010000}"/>
    <cellStyle name="Normal 3 2 2 2 2 2 3 2 3" xfId="2364" xr:uid="{00000000-0005-0000-0000-000000020000}"/>
    <cellStyle name="Normal 3 2 2 2 2 2 3 2 3 2" xfId="5962" xr:uid="{00000000-0005-0000-0000-000001020000}"/>
    <cellStyle name="Normal 3 2 2 2 2 2 3 2 3 2 2" xfId="13158" xr:uid="{00000000-0005-0000-0000-000002020000}"/>
    <cellStyle name="Normal 3 2 2 2 2 2 3 2 3 3" xfId="9560" xr:uid="{00000000-0005-0000-0000-000003020000}"/>
    <cellStyle name="Normal 3 2 2 2 2 2 3 2 4" xfId="4210" xr:uid="{00000000-0005-0000-0000-000004020000}"/>
    <cellStyle name="Normal 3 2 2 2 2 2 3 2 4 2" xfId="11406" xr:uid="{00000000-0005-0000-0000-000005020000}"/>
    <cellStyle name="Normal 3 2 2 2 2 2 3 2 5" xfId="7808" xr:uid="{00000000-0005-0000-0000-000006020000}"/>
    <cellStyle name="Normal 3 2 2 2 2 2 3 3" xfId="904" xr:uid="{00000000-0005-0000-0000-000007020000}"/>
    <cellStyle name="Normal 3 2 2 2 2 2 3 3 2" xfId="1780" xr:uid="{00000000-0005-0000-0000-000008020000}"/>
    <cellStyle name="Normal 3 2 2 2 2 2 3 3 2 2" xfId="3532" xr:uid="{00000000-0005-0000-0000-000009020000}"/>
    <cellStyle name="Normal 3 2 2 2 2 2 3 3 2 2 2" xfId="7130" xr:uid="{00000000-0005-0000-0000-00000A020000}"/>
    <cellStyle name="Normal 3 2 2 2 2 2 3 3 2 2 2 2" xfId="14326" xr:uid="{00000000-0005-0000-0000-00000B020000}"/>
    <cellStyle name="Normal 3 2 2 2 2 2 3 3 2 2 3" xfId="10728" xr:uid="{00000000-0005-0000-0000-00000C020000}"/>
    <cellStyle name="Normal 3 2 2 2 2 2 3 3 2 3" xfId="5378" xr:uid="{00000000-0005-0000-0000-00000D020000}"/>
    <cellStyle name="Normal 3 2 2 2 2 2 3 3 2 3 2" xfId="12574" xr:uid="{00000000-0005-0000-0000-00000E020000}"/>
    <cellStyle name="Normal 3 2 2 2 2 2 3 3 2 4" xfId="8976" xr:uid="{00000000-0005-0000-0000-00000F020000}"/>
    <cellStyle name="Normal 3 2 2 2 2 2 3 3 3" xfId="2656" xr:uid="{00000000-0005-0000-0000-000010020000}"/>
    <cellStyle name="Normal 3 2 2 2 2 2 3 3 3 2" xfId="6254" xr:uid="{00000000-0005-0000-0000-000011020000}"/>
    <cellStyle name="Normal 3 2 2 2 2 2 3 3 3 2 2" xfId="13450" xr:uid="{00000000-0005-0000-0000-000012020000}"/>
    <cellStyle name="Normal 3 2 2 2 2 2 3 3 3 3" xfId="9852" xr:uid="{00000000-0005-0000-0000-000013020000}"/>
    <cellStyle name="Normal 3 2 2 2 2 2 3 3 4" xfId="4502" xr:uid="{00000000-0005-0000-0000-000014020000}"/>
    <cellStyle name="Normal 3 2 2 2 2 2 3 3 4 2" xfId="11698" xr:uid="{00000000-0005-0000-0000-000015020000}"/>
    <cellStyle name="Normal 3 2 2 2 2 2 3 3 5" xfId="8100" xr:uid="{00000000-0005-0000-0000-000016020000}"/>
    <cellStyle name="Normal 3 2 2 2 2 2 3 4" xfId="1196" xr:uid="{00000000-0005-0000-0000-000017020000}"/>
    <cellStyle name="Normal 3 2 2 2 2 2 3 4 2" xfId="2948" xr:uid="{00000000-0005-0000-0000-000018020000}"/>
    <cellStyle name="Normal 3 2 2 2 2 2 3 4 2 2" xfId="6546" xr:uid="{00000000-0005-0000-0000-000019020000}"/>
    <cellStyle name="Normal 3 2 2 2 2 2 3 4 2 2 2" xfId="13742" xr:uid="{00000000-0005-0000-0000-00001A020000}"/>
    <cellStyle name="Normal 3 2 2 2 2 2 3 4 2 3" xfId="10144" xr:uid="{00000000-0005-0000-0000-00001B020000}"/>
    <cellStyle name="Normal 3 2 2 2 2 2 3 4 3" xfId="4794" xr:uid="{00000000-0005-0000-0000-00001C020000}"/>
    <cellStyle name="Normal 3 2 2 2 2 2 3 4 3 2" xfId="11990" xr:uid="{00000000-0005-0000-0000-00001D020000}"/>
    <cellStyle name="Normal 3 2 2 2 2 2 3 4 4" xfId="8392" xr:uid="{00000000-0005-0000-0000-00001E020000}"/>
    <cellStyle name="Normal 3 2 2 2 2 2 3 5" xfId="2072" xr:uid="{00000000-0005-0000-0000-00001F020000}"/>
    <cellStyle name="Normal 3 2 2 2 2 2 3 5 2" xfId="5670" xr:uid="{00000000-0005-0000-0000-000020020000}"/>
    <cellStyle name="Normal 3 2 2 2 2 2 3 5 2 2" xfId="12866" xr:uid="{00000000-0005-0000-0000-000021020000}"/>
    <cellStyle name="Normal 3 2 2 2 2 2 3 5 3" xfId="9268" xr:uid="{00000000-0005-0000-0000-000022020000}"/>
    <cellStyle name="Normal 3 2 2 2 2 2 3 6" xfId="3918" xr:uid="{00000000-0005-0000-0000-000023020000}"/>
    <cellStyle name="Normal 3 2 2 2 2 2 3 6 2" xfId="11114" xr:uid="{00000000-0005-0000-0000-000024020000}"/>
    <cellStyle name="Normal 3 2 2 2 2 2 3 7" xfId="7516" xr:uid="{00000000-0005-0000-0000-000025020000}"/>
    <cellStyle name="Normal 3 2 2 2 2 2 4" xfId="463" xr:uid="{00000000-0005-0000-0000-000026020000}"/>
    <cellStyle name="Normal 3 2 2 2 2 2 4 2" xfId="1342" xr:uid="{00000000-0005-0000-0000-000027020000}"/>
    <cellStyle name="Normal 3 2 2 2 2 2 4 2 2" xfId="3094" xr:uid="{00000000-0005-0000-0000-000028020000}"/>
    <cellStyle name="Normal 3 2 2 2 2 2 4 2 2 2" xfId="6692" xr:uid="{00000000-0005-0000-0000-000029020000}"/>
    <cellStyle name="Normal 3 2 2 2 2 2 4 2 2 2 2" xfId="13888" xr:uid="{00000000-0005-0000-0000-00002A020000}"/>
    <cellStyle name="Normal 3 2 2 2 2 2 4 2 2 3" xfId="10290" xr:uid="{00000000-0005-0000-0000-00002B020000}"/>
    <cellStyle name="Normal 3 2 2 2 2 2 4 2 3" xfId="4940" xr:uid="{00000000-0005-0000-0000-00002C020000}"/>
    <cellStyle name="Normal 3 2 2 2 2 2 4 2 3 2" xfId="12136" xr:uid="{00000000-0005-0000-0000-00002D020000}"/>
    <cellStyle name="Normal 3 2 2 2 2 2 4 2 4" xfId="8538" xr:uid="{00000000-0005-0000-0000-00002E020000}"/>
    <cellStyle name="Normal 3 2 2 2 2 2 4 3" xfId="2218" xr:uid="{00000000-0005-0000-0000-00002F020000}"/>
    <cellStyle name="Normal 3 2 2 2 2 2 4 3 2" xfId="5816" xr:uid="{00000000-0005-0000-0000-000030020000}"/>
    <cellStyle name="Normal 3 2 2 2 2 2 4 3 2 2" xfId="13012" xr:uid="{00000000-0005-0000-0000-000031020000}"/>
    <cellStyle name="Normal 3 2 2 2 2 2 4 3 3" xfId="9414" xr:uid="{00000000-0005-0000-0000-000032020000}"/>
    <cellStyle name="Normal 3 2 2 2 2 2 4 4" xfId="4064" xr:uid="{00000000-0005-0000-0000-000033020000}"/>
    <cellStyle name="Normal 3 2 2 2 2 2 4 4 2" xfId="11260" xr:uid="{00000000-0005-0000-0000-000034020000}"/>
    <cellStyle name="Normal 3 2 2 2 2 2 4 5" xfId="7662" xr:uid="{00000000-0005-0000-0000-000035020000}"/>
    <cellStyle name="Normal 3 2 2 2 2 2 5" xfId="758" xr:uid="{00000000-0005-0000-0000-000036020000}"/>
    <cellStyle name="Normal 3 2 2 2 2 2 5 2" xfId="1634" xr:uid="{00000000-0005-0000-0000-000037020000}"/>
    <cellStyle name="Normal 3 2 2 2 2 2 5 2 2" xfId="3386" xr:uid="{00000000-0005-0000-0000-000038020000}"/>
    <cellStyle name="Normal 3 2 2 2 2 2 5 2 2 2" xfId="6984" xr:uid="{00000000-0005-0000-0000-000039020000}"/>
    <cellStyle name="Normal 3 2 2 2 2 2 5 2 2 2 2" xfId="14180" xr:uid="{00000000-0005-0000-0000-00003A020000}"/>
    <cellStyle name="Normal 3 2 2 2 2 2 5 2 2 3" xfId="10582" xr:uid="{00000000-0005-0000-0000-00003B020000}"/>
    <cellStyle name="Normal 3 2 2 2 2 2 5 2 3" xfId="5232" xr:uid="{00000000-0005-0000-0000-00003C020000}"/>
    <cellStyle name="Normal 3 2 2 2 2 2 5 2 3 2" xfId="12428" xr:uid="{00000000-0005-0000-0000-00003D020000}"/>
    <cellStyle name="Normal 3 2 2 2 2 2 5 2 4" xfId="8830" xr:uid="{00000000-0005-0000-0000-00003E020000}"/>
    <cellStyle name="Normal 3 2 2 2 2 2 5 3" xfId="2510" xr:uid="{00000000-0005-0000-0000-00003F020000}"/>
    <cellStyle name="Normal 3 2 2 2 2 2 5 3 2" xfId="6108" xr:uid="{00000000-0005-0000-0000-000040020000}"/>
    <cellStyle name="Normal 3 2 2 2 2 2 5 3 2 2" xfId="13304" xr:uid="{00000000-0005-0000-0000-000041020000}"/>
    <cellStyle name="Normal 3 2 2 2 2 2 5 3 3" xfId="9706" xr:uid="{00000000-0005-0000-0000-000042020000}"/>
    <cellStyle name="Normal 3 2 2 2 2 2 5 4" xfId="4356" xr:uid="{00000000-0005-0000-0000-000043020000}"/>
    <cellStyle name="Normal 3 2 2 2 2 2 5 4 2" xfId="11552" xr:uid="{00000000-0005-0000-0000-000044020000}"/>
    <cellStyle name="Normal 3 2 2 2 2 2 5 5" xfId="7954" xr:uid="{00000000-0005-0000-0000-000045020000}"/>
    <cellStyle name="Normal 3 2 2 2 2 2 6" xfId="1050" xr:uid="{00000000-0005-0000-0000-000046020000}"/>
    <cellStyle name="Normal 3 2 2 2 2 2 6 2" xfId="2802" xr:uid="{00000000-0005-0000-0000-000047020000}"/>
    <cellStyle name="Normal 3 2 2 2 2 2 6 2 2" xfId="6400" xr:uid="{00000000-0005-0000-0000-000048020000}"/>
    <cellStyle name="Normal 3 2 2 2 2 2 6 2 2 2" xfId="13596" xr:uid="{00000000-0005-0000-0000-000049020000}"/>
    <cellStyle name="Normal 3 2 2 2 2 2 6 2 3" xfId="9998" xr:uid="{00000000-0005-0000-0000-00004A020000}"/>
    <cellStyle name="Normal 3 2 2 2 2 2 6 3" xfId="4648" xr:uid="{00000000-0005-0000-0000-00004B020000}"/>
    <cellStyle name="Normal 3 2 2 2 2 2 6 3 2" xfId="11844" xr:uid="{00000000-0005-0000-0000-00004C020000}"/>
    <cellStyle name="Normal 3 2 2 2 2 2 6 4" xfId="8246" xr:uid="{00000000-0005-0000-0000-00004D020000}"/>
    <cellStyle name="Normal 3 2 2 2 2 2 7" xfId="1926" xr:uid="{00000000-0005-0000-0000-00004E020000}"/>
    <cellStyle name="Normal 3 2 2 2 2 2 7 2" xfId="5524" xr:uid="{00000000-0005-0000-0000-00004F020000}"/>
    <cellStyle name="Normal 3 2 2 2 2 2 7 2 2" xfId="12720" xr:uid="{00000000-0005-0000-0000-000050020000}"/>
    <cellStyle name="Normal 3 2 2 2 2 2 7 3" xfId="9122" xr:uid="{00000000-0005-0000-0000-000051020000}"/>
    <cellStyle name="Normal 3 2 2 2 2 2 8" xfId="3692" xr:uid="{00000000-0005-0000-0000-000052020000}"/>
    <cellStyle name="Normal 3 2 2 2 2 2 8 2" xfId="7290" xr:uid="{00000000-0005-0000-0000-000053020000}"/>
    <cellStyle name="Normal 3 2 2 2 2 2 8 2 2" xfId="14486" xr:uid="{00000000-0005-0000-0000-000054020000}"/>
    <cellStyle name="Normal 3 2 2 2 2 2 8 3" xfId="10888" xr:uid="{00000000-0005-0000-0000-000055020000}"/>
    <cellStyle name="Normal 3 2 2 2 2 2 9" xfId="3772" xr:uid="{00000000-0005-0000-0000-000056020000}"/>
    <cellStyle name="Normal 3 2 2 2 2 2 9 2" xfId="10968" xr:uid="{00000000-0005-0000-0000-000057020000}"/>
    <cellStyle name="Normal 3 2 2 2 2 3" xfId="100" xr:uid="{00000000-0005-0000-0000-000058020000}"/>
    <cellStyle name="Normal 3 2 2 2 2 3 10" xfId="7392" xr:uid="{00000000-0005-0000-0000-000059020000}"/>
    <cellStyle name="Normal 3 2 2 2 2 3 11" xfId="187" xr:uid="{00000000-0005-0000-0000-00005A020000}"/>
    <cellStyle name="Normal 3 2 2 2 2 3 2" xfId="272" xr:uid="{00000000-0005-0000-0000-00005B020000}"/>
    <cellStyle name="Normal 3 2 2 2 2 3 2 2" xfId="419" xr:uid="{00000000-0005-0000-0000-00005C020000}"/>
    <cellStyle name="Normal 3 2 2 2 2 3 2 2 2" xfId="711" xr:uid="{00000000-0005-0000-0000-00005D020000}"/>
    <cellStyle name="Normal 3 2 2 2 2 3 2 2 2 2" xfId="1590" xr:uid="{00000000-0005-0000-0000-00005E020000}"/>
    <cellStyle name="Normal 3 2 2 2 2 3 2 2 2 2 2" xfId="3342" xr:uid="{00000000-0005-0000-0000-00005F020000}"/>
    <cellStyle name="Normal 3 2 2 2 2 3 2 2 2 2 2 2" xfId="6940" xr:uid="{00000000-0005-0000-0000-000060020000}"/>
    <cellStyle name="Normal 3 2 2 2 2 3 2 2 2 2 2 2 2" xfId="14136" xr:uid="{00000000-0005-0000-0000-000061020000}"/>
    <cellStyle name="Normal 3 2 2 2 2 3 2 2 2 2 2 3" xfId="10538" xr:uid="{00000000-0005-0000-0000-000062020000}"/>
    <cellStyle name="Normal 3 2 2 2 2 3 2 2 2 2 3" xfId="5188" xr:uid="{00000000-0005-0000-0000-000063020000}"/>
    <cellStyle name="Normal 3 2 2 2 2 3 2 2 2 2 3 2" xfId="12384" xr:uid="{00000000-0005-0000-0000-000064020000}"/>
    <cellStyle name="Normal 3 2 2 2 2 3 2 2 2 2 4" xfId="8786" xr:uid="{00000000-0005-0000-0000-000065020000}"/>
    <cellStyle name="Normal 3 2 2 2 2 3 2 2 2 3" xfId="2466" xr:uid="{00000000-0005-0000-0000-000066020000}"/>
    <cellStyle name="Normal 3 2 2 2 2 3 2 2 2 3 2" xfId="6064" xr:uid="{00000000-0005-0000-0000-000067020000}"/>
    <cellStyle name="Normal 3 2 2 2 2 3 2 2 2 3 2 2" xfId="13260" xr:uid="{00000000-0005-0000-0000-000068020000}"/>
    <cellStyle name="Normal 3 2 2 2 2 3 2 2 2 3 3" xfId="9662" xr:uid="{00000000-0005-0000-0000-000069020000}"/>
    <cellStyle name="Normal 3 2 2 2 2 3 2 2 2 4" xfId="4312" xr:uid="{00000000-0005-0000-0000-00006A020000}"/>
    <cellStyle name="Normal 3 2 2 2 2 3 2 2 2 4 2" xfId="11508" xr:uid="{00000000-0005-0000-0000-00006B020000}"/>
    <cellStyle name="Normal 3 2 2 2 2 3 2 2 2 5" xfId="7910" xr:uid="{00000000-0005-0000-0000-00006C020000}"/>
    <cellStyle name="Normal 3 2 2 2 2 3 2 2 3" xfId="1006" xr:uid="{00000000-0005-0000-0000-00006D020000}"/>
    <cellStyle name="Normal 3 2 2 2 2 3 2 2 3 2" xfId="1882" xr:uid="{00000000-0005-0000-0000-00006E020000}"/>
    <cellStyle name="Normal 3 2 2 2 2 3 2 2 3 2 2" xfId="3634" xr:uid="{00000000-0005-0000-0000-00006F020000}"/>
    <cellStyle name="Normal 3 2 2 2 2 3 2 2 3 2 2 2" xfId="7232" xr:uid="{00000000-0005-0000-0000-000070020000}"/>
    <cellStyle name="Normal 3 2 2 2 2 3 2 2 3 2 2 2 2" xfId="14428" xr:uid="{00000000-0005-0000-0000-000071020000}"/>
    <cellStyle name="Normal 3 2 2 2 2 3 2 2 3 2 2 3" xfId="10830" xr:uid="{00000000-0005-0000-0000-000072020000}"/>
    <cellStyle name="Normal 3 2 2 2 2 3 2 2 3 2 3" xfId="5480" xr:uid="{00000000-0005-0000-0000-000073020000}"/>
    <cellStyle name="Normal 3 2 2 2 2 3 2 2 3 2 3 2" xfId="12676" xr:uid="{00000000-0005-0000-0000-000074020000}"/>
    <cellStyle name="Normal 3 2 2 2 2 3 2 2 3 2 4" xfId="9078" xr:uid="{00000000-0005-0000-0000-000075020000}"/>
    <cellStyle name="Normal 3 2 2 2 2 3 2 2 3 3" xfId="2758" xr:uid="{00000000-0005-0000-0000-000076020000}"/>
    <cellStyle name="Normal 3 2 2 2 2 3 2 2 3 3 2" xfId="6356" xr:uid="{00000000-0005-0000-0000-000077020000}"/>
    <cellStyle name="Normal 3 2 2 2 2 3 2 2 3 3 2 2" xfId="13552" xr:uid="{00000000-0005-0000-0000-000078020000}"/>
    <cellStyle name="Normal 3 2 2 2 2 3 2 2 3 3 3" xfId="9954" xr:uid="{00000000-0005-0000-0000-000079020000}"/>
    <cellStyle name="Normal 3 2 2 2 2 3 2 2 3 4" xfId="4604" xr:uid="{00000000-0005-0000-0000-00007A020000}"/>
    <cellStyle name="Normal 3 2 2 2 2 3 2 2 3 4 2" xfId="11800" xr:uid="{00000000-0005-0000-0000-00007B020000}"/>
    <cellStyle name="Normal 3 2 2 2 2 3 2 2 3 5" xfId="8202" xr:uid="{00000000-0005-0000-0000-00007C020000}"/>
    <cellStyle name="Normal 3 2 2 2 2 3 2 2 4" xfId="1298" xr:uid="{00000000-0005-0000-0000-00007D020000}"/>
    <cellStyle name="Normal 3 2 2 2 2 3 2 2 4 2" xfId="3050" xr:uid="{00000000-0005-0000-0000-00007E020000}"/>
    <cellStyle name="Normal 3 2 2 2 2 3 2 2 4 2 2" xfId="6648" xr:uid="{00000000-0005-0000-0000-00007F020000}"/>
    <cellStyle name="Normal 3 2 2 2 2 3 2 2 4 2 2 2" xfId="13844" xr:uid="{00000000-0005-0000-0000-000080020000}"/>
    <cellStyle name="Normal 3 2 2 2 2 3 2 2 4 2 3" xfId="10246" xr:uid="{00000000-0005-0000-0000-000081020000}"/>
    <cellStyle name="Normal 3 2 2 2 2 3 2 2 4 3" xfId="4896" xr:uid="{00000000-0005-0000-0000-000082020000}"/>
    <cellStyle name="Normal 3 2 2 2 2 3 2 2 4 3 2" xfId="12092" xr:uid="{00000000-0005-0000-0000-000083020000}"/>
    <cellStyle name="Normal 3 2 2 2 2 3 2 2 4 4" xfId="8494" xr:uid="{00000000-0005-0000-0000-000084020000}"/>
    <cellStyle name="Normal 3 2 2 2 2 3 2 2 5" xfId="2174" xr:uid="{00000000-0005-0000-0000-000085020000}"/>
    <cellStyle name="Normal 3 2 2 2 2 3 2 2 5 2" xfId="5772" xr:uid="{00000000-0005-0000-0000-000086020000}"/>
    <cellStyle name="Normal 3 2 2 2 2 3 2 2 5 2 2" xfId="12968" xr:uid="{00000000-0005-0000-0000-000087020000}"/>
    <cellStyle name="Normal 3 2 2 2 2 3 2 2 5 3" xfId="9370" xr:uid="{00000000-0005-0000-0000-000088020000}"/>
    <cellStyle name="Normal 3 2 2 2 2 3 2 2 6" xfId="4020" xr:uid="{00000000-0005-0000-0000-000089020000}"/>
    <cellStyle name="Normal 3 2 2 2 2 3 2 2 6 2" xfId="11216" xr:uid="{00000000-0005-0000-0000-00008A020000}"/>
    <cellStyle name="Normal 3 2 2 2 2 3 2 2 7" xfId="7618" xr:uid="{00000000-0005-0000-0000-00008B020000}"/>
    <cellStyle name="Normal 3 2 2 2 2 3 2 3" xfId="565" xr:uid="{00000000-0005-0000-0000-00008C020000}"/>
    <cellStyle name="Normal 3 2 2 2 2 3 2 3 2" xfId="1444" xr:uid="{00000000-0005-0000-0000-00008D020000}"/>
    <cellStyle name="Normal 3 2 2 2 2 3 2 3 2 2" xfId="3196" xr:uid="{00000000-0005-0000-0000-00008E020000}"/>
    <cellStyle name="Normal 3 2 2 2 2 3 2 3 2 2 2" xfId="6794" xr:uid="{00000000-0005-0000-0000-00008F020000}"/>
    <cellStyle name="Normal 3 2 2 2 2 3 2 3 2 2 2 2" xfId="13990" xr:uid="{00000000-0005-0000-0000-000090020000}"/>
    <cellStyle name="Normal 3 2 2 2 2 3 2 3 2 2 3" xfId="10392" xr:uid="{00000000-0005-0000-0000-000091020000}"/>
    <cellStyle name="Normal 3 2 2 2 2 3 2 3 2 3" xfId="5042" xr:uid="{00000000-0005-0000-0000-000092020000}"/>
    <cellStyle name="Normal 3 2 2 2 2 3 2 3 2 3 2" xfId="12238" xr:uid="{00000000-0005-0000-0000-000093020000}"/>
    <cellStyle name="Normal 3 2 2 2 2 3 2 3 2 4" xfId="8640" xr:uid="{00000000-0005-0000-0000-000094020000}"/>
    <cellStyle name="Normal 3 2 2 2 2 3 2 3 3" xfId="2320" xr:uid="{00000000-0005-0000-0000-000095020000}"/>
    <cellStyle name="Normal 3 2 2 2 2 3 2 3 3 2" xfId="5918" xr:uid="{00000000-0005-0000-0000-000096020000}"/>
    <cellStyle name="Normal 3 2 2 2 2 3 2 3 3 2 2" xfId="13114" xr:uid="{00000000-0005-0000-0000-000097020000}"/>
    <cellStyle name="Normal 3 2 2 2 2 3 2 3 3 3" xfId="9516" xr:uid="{00000000-0005-0000-0000-000098020000}"/>
    <cellStyle name="Normal 3 2 2 2 2 3 2 3 4" xfId="4166" xr:uid="{00000000-0005-0000-0000-000099020000}"/>
    <cellStyle name="Normal 3 2 2 2 2 3 2 3 4 2" xfId="11362" xr:uid="{00000000-0005-0000-0000-00009A020000}"/>
    <cellStyle name="Normal 3 2 2 2 2 3 2 3 5" xfId="7764" xr:uid="{00000000-0005-0000-0000-00009B020000}"/>
    <cellStyle name="Normal 3 2 2 2 2 3 2 4" xfId="860" xr:uid="{00000000-0005-0000-0000-00009C020000}"/>
    <cellStyle name="Normal 3 2 2 2 2 3 2 4 2" xfId="1736" xr:uid="{00000000-0005-0000-0000-00009D020000}"/>
    <cellStyle name="Normal 3 2 2 2 2 3 2 4 2 2" xfId="3488" xr:uid="{00000000-0005-0000-0000-00009E020000}"/>
    <cellStyle name="Normal 3 2 2 2 2 3 2 4 2 2 2" xfId="7086" xr:uid="{00000000-0005-0000-0000-00009F020000}"/>
    <cellStyle name="Normal 3 2 2 2 2 3 2 4 2 2 2 2" xfId="14282" xr:uid="{00000000-0005-0000-0000-0000A0020000}"/>
    <cellStyle name="Normal 3 2 2 2 2 3 2 4 2 2 3" xfId="10684" xr:uid="{00000000-0005-0000-0000-0000A1020000}"/>
    <cellStyle name="Normal 3 2 2 2 2 3 2 4 2 3" xfId="5334" xr:uid="{00000000-0005-0000-0000-0000A2020000}"/>
    <cellStyle name="Normal 3 2 2 2 2 3 2 4 2 3 2" xfId="12530" xr:uid="{00000000-0005-0000-0000-0000A3020000}"/>
    <cellStyle name="Normal 3 2 2 2 2 3 2 4 2 4" xfId="8932" xr:uid="{00000000-0005-0000-0000-0000A4020000}"/>
    <cellStyle name="Normal 3 2 2 2 2 3 2 4 3" xfId="2612" xr:uid="{00000000-0005-0000-0000-0000A5020000}"/>
    <cellStyle name="Normal 3 2 2 2 2 3 2 4 3 2" xfId="6210" xr:uid="{00000000-0005-0000-0000-0000A6020000}"/>
    <cellStyle name="Normal 3 2 2 2 2 3 2 4 3 2 2" xfId="13406" xr:uid="{00000000-0005-0000-0000-0000A7020000}"/>
    <cellStyle name="Normal 3 2 2 2 2 3 2 4 3 3" xfId="9808" xr:uid="{00000000-0005-0000-0000-0000A8020000}"/>
    <cellStyle name="Normal 3 2 2 2 2 3 2 4 4" xfId="4458" xr:uid="{00000000-0005-0000-0000-0000A9020000}"/>
    <cellStyle name="Normal 3 2 2 2 2 3 2 4 4 2" xfId="11654" xr:uid="{00000000-0005-0000-0000-0000AA020000}"/>
    <cellStyle name="Normal 3 2 2 2 2 3 2 4 5" xfId="8056" xr:uid="{00000000-0005-0000-0000-0000AB020000}"/>
    <cellStyle name="Normal 3 2 2 2 2 3 2 5" xfId="1152" xr:uid="{00000000-0005-0000-0000-0000AC020000}"/>
    <cellStyle name="Normal 3 2 2 2 2 3 2 5 2" xfId="2904" xr:uid="{00000000-0005-0000-0000-0000AD020000}"/>
    <cellStyle name="Normal 3 2 2 2 2 3 2 5 2 2" xfId="6502" xr:uid="{00000000-0005-0000-0000-0000AE020000}"/>
    <cellStyle name="Normal 3 2 2 2 2 3 2 5 2 2 2" xfId="13698" xr:uid="{00000000-0005-0000-0000-0000AF020000}"/>
    <cellStyle name="Normal 3 2 2 2 2 3 2 5 2 3" xfId="10100" xr:uid="{00000000-0005-0000-0000-0000B0020000}"/>
    <cellStyle name="Normal 3 2 2 2 2 3 2 5 3" xfId="4750" xr:uid="{00000000-0005-0000-0000-0000B1020000}"/>
    <cellStyle name="Normal 3 2 2 2 2 3 2 5 3 2" xfId="11946" xr:uid="{00000000-0005-0000-0000-0000B2020000}"/>
    <cellStyle name="Normal 3 2 2 2 2 3 2 5 4" xfId="8348" xr:uid="{00000000-0005-0000-0000-0000B3020000}"/>
    <cellStyle name="Normal 3 2 2 2 2 3 2 6" xfId="2028" xr:uid="{00000000-0005-0000-0000-0000B4020000}"/>
    <cellStyle name="Normal 3 2 2 2 2 3 2 6 2" xfId="5626" xr:uid="{00000000-0005-0000-0000-0000B5020000}"/>
    <cellStyle name="Normal 3 2 2 2 2 3 2 6 2 2" xfId="12822" xr:uid="{00000000-0005-0000-0000-0000B6020000}"/>
    <cellStyle name="Normal 3 2 2 2 2 3 2 6 3" xfId="9224" xr:uid="{00000000-0005-0000-0000-0000B7020000}"/>
    <cellStyle name="Normal 3 2 2 2 2 3 2 7" xfId="3874" xr:uid="{00000000-0005-0000-0000-0000B8020000}"/>
    <cellStyle name="Normal 3 2 2 2 2 3 2 7 2" xfId="11070" xr:uid="{00000000-0005-0000-0000-0000B9020000}"/>
    <cellStyle name="Normal 3 2 2 2 2 3 2 8" xfId="7472" xr:uid="{00000000-0005-0000-0000-0000BA020000}"/>
    <cellStyle name="Normal 3 2 2 2 2 3 3" xfId="339" xr:uid="{00000000-0005-0000-0000-0000BB020000}"/>
    <cellStyle name="Normal 3 2 2 2 2 3 3 2" xfId="631" xr:uid="{00000000-0005-0000-0000-0000BC020000}"/>
    <cellStyle name="Normal 3 2 2 2 2 3 3 2 2" xfId="1510" xr:uid="{00000000-0005-0000-0000-0000BD020000}"/>
    <cellStyle name="Normal 3 2 2 2 2 3 3 2 2 2" xfId="3262" xr:uid="{00000000-0005-0000-0000-0000BE020000}"/>
    <cellStyle name="Normal 3 2 2 2 2 3 3 2 2 2 2" xfId="6860" xr:uid="{00000000-0005-0000-0000-0000BF020000}"/>
    <cellStyle name="Normal 3 2 2 2 2 3 3 2 2 2 2 2" xfId="14056" xr:uid="{00000000-0005-0000-0000-0000C0020000}"/>
    <cellStyle name="Normal 3 2 2 2 2 3 3 2 2 2 3" xfId="10458" xr:uid="{00000000-0005-0000-0000-0000C1020000}"/>
    <cellStyle name="Normal 3 2 2 2 2 3 3 2 2 3" xfId="5108" xr:uid="{00000000-0005-0000-0000-0000C2020000}"/>
    <cellStyle name="Normal 3 2 2 2 2 3 3 2 2 3 2" xfId="12304" xr:uid="{00000000-0005-0000-0000-0000C3020000}"/>
    <cellStyle name="Normal 3 2 2 2 2 3 3 2 2 4" xfId="8706" xr:uid="{00000000-0005-0000-0000-0000C4020000}"/>
    <cellStyle name="Normal 3 2 2 2 2 3 3 2 3" xfId="2386" xr:uid="{00000000-0005-0000-0000-0000C5020000}"/>
    <cellStyle name="Normal 3 2 2 2 2 3 3 2 3 2" xfId="5984" xr:uid="{00000000-0005-0000-0000-0000C6020000}"/>
    <cellStyle name="Normal 3 2 2 2 2 3 3 2 3 2 2" xfId="13180" xr:uid="{00000000-0005-0000-0000-0000C7020000}"/>
    <cellStyle name="Normal 3 2 2 2 2 3 3 2 3 3" xfId="9582" xr:uid="{00000000-0005-0000-0000-0000C8020000}"/>
    <cellStyle name="Normal 3 2 2 2 2 3 3 2 4" xfId="4232" xr:uid="{00000000-0005-0000-0000-0000C9020000}"/>
    <cellStyle name="Normal 3 2 2 2 2 3 3 2 4 2" xfId="11428" xr:uid="{00000000-0005-0000-0000-0000CA020000}"/>
    <cellStyle name="Normal 3 2 2 2 2 3 3 2 5" xfId="7830" xr:uid="{00000000-0005-0000-0000-0000CB020000}"/>
    <cellStyle name="Normal 3 2 2 2 2 3 3 3" xfId="926" xr:uid="{00000000-0005-0000-0000-0000CC020000}"/>
    <cellStyle name="Normal 3 2 2 2 2 3 3 3 2" xfId="1802" xr:uid="{00000000-0005-0000-0000-0000CD020000}"/>
    <cellStyle name="Normal 3 2 2 2 2 3 3 3 2 2" xfId="3554" xr:uid="{00000000-0005-0000-0000-0000CE020000}"/>
    <cellStyle name="Normal 3 2 2 2 2 3 3 3 2 2 2" xfId="7152" xr:uid="{00000000-0005-0000-0000-0000CF020000}"/>
    <cellStyle name="Normal 3 2 2 2 2 3 3 3 2 2 2 2" xfId="14348" xr:uid="{00000000-0005-0000-0000-0000D0020000}"/>
    <cellStyle name="Normal 3 2 2 2 2 3 3 3 2 2 3" xfId="10750" xr:uid="{00000000-0005-0000-0000-0000D1020000}"/>
    <cellStyle name="Normal 3 2 2 2 2 3 3 3 2 3" xfId="5400" xr:uid="{00000000-0005-0000-0000-0000D2020000}"/>
    <cellStyle name="Normal 3 2 2 2 2 3 3 3 2 3 2" xfId="12596" xr:uid="{00000000-0005-0000-0000-0000D3020000}"/>
    <cellStyle name="Normal 3 2 2 2 2 3 3 3 2 4" xfId="8998" xr:uid="{00000000-0005-0000-0000-0000D4020000}"/>
    <cellStyle name="Normal 3 2 2 2 2 3 3 3 3" xfId="2678" xr:uid="{00000000-0005-0000-0000-0000D5020000}"/>
    <cellStyle name="Normal 3 2 2 2 2 3 3 3 3 2" xfId="6276" xr:uid="{00000000-0005-0000-0000-0000D6020000}"/>
    <cellStyle name="Normal 3 2 2 2 2 3 3 3 3 2 2" xfId="13472" xr:uid="{00000000-0005-0000-0000-0000D7020000}"/>
    <cellStyle name="Normal 3 2 2 2 2 3 3 3 3 3" xfId="9874" xr:uid="{00000000-0005-0000-0000-0000D8020000}"/>
    <cellStyle name="Normal 3 2 2 2 2 3 3 3 4" xfId="4524" xr:uid="{00000000-0005-0000-0000-0000D9020000}"/>
    <cellStyle name="Normal 3 2 2 2 2 3 3 3 4 2" xfId="11720" xr:uid="{00000000-0005-0000-0000-0000DA020000}"/>
    <cellStyle name="Normal 3 2 2 2 2 3 3 3 5" xfId="8122" xr:uid="{00000000-0005-0000-0000-0000DB020000}"/>
    <cellStyle name="Normal 3 2 2 2 2 3 3 4" xfId="1218" xr:uid="{00000000-0005-0000-0000-0000DC020000}"/>
    <cellStyle name="Normal 3 2 2 2 2 3 3 4 2" xfId="2970" xr:uid="{00000000-0005-0000-0000-0000DD020000}"/>
    <cellStyle name="Normal 3 2 2 2 2 3 3 4 2 2" xfId="6568" xr:uid="{00000000-0005-0000-0000-0000DE020000}"/>
    <cellStyle name="Normal 3 2 2 2 2 3 3 4 2 2 2" xfId="13764" xr:uid="{00000000-0005-0000-0000-0000DF020000}"/>
    <cellStyle name="Normal 3 2 2 2 2 3 3 4 2 3" xfId="10166" xr:uid="{00000000-0005-0000-0000-0000E0020000}"/>
    <cellStyle name="Normal 3 2 2 2 2 3 3 4 3" xfId="4816" xr:uid="{00000000-0005-0000-0000-0000E1020000}"/>
    <cellStyle name="Normal 3 2 2 2 2 3 3 4 3 2" xfId="12012" xr:uid="{00000000-0005-0000-0000-0000E2020000}"/>
    <cellStyle name="Normal 3 2 2 2 2 3 3 4 4" xfId="8414" xr:uid="{00000000-0005-0000-0000-0000E3020000}"/>
    <cellStyle name="Normal 3 2 2 2 2 3 3 5" xfId="2094" xr:uid="{00000000-0005-0000-0000-0000E4020000}"/>
    <cellStyle name="Normal 3 2 2 2 2 3 3 5 2" xfId="5692" xr:uid="{00000000-0005-0000-0000-0000E5020000}"/>
    <cellStyle name="Normal 3 2 2 2 2 3 3 5 2 2" xfId="12888" xr:uid="{00000000-0005-0000-0000-0000E6020000}"/>
    <cellStyle name="Normal 3 2 2 2 2 3 3 5 3" xfId="9290" xr:uid="{00000000-0005-0000-0000-0000E7020000}"/>
    <cellStyle name="Normal 3 2 2 2 2 3 3 6" xfId="3940" xr:uid="{00000000-0005-0000-0000-0000E8020000}"/>
    <cellStyle name="Normal 3 2 2 2 2 3 3 6 2" xfId="11136" xr:uid="{00000000-0005-0000-0000-0000E9020000}"/>
    <cellStyle name="Normal 3 2 2 2 2 3 3 7" xfId="7538" xr:uid="{00000000-0005-0000-0000-0000EA020000}"/>
    <cellStyle name="Normal 3 2 2 2 2 3 4" xfId="485" xr:uid="{00000000-0005-0000-0000-0000EB020000}"/>
    <cellStyle name="Normal 3 2 2 2 2 3 4 2" xfId="1364" xr:uid="{00000000-0005-0000-0000-0000EC020000}"/>
    <cellStyle name="Normal 3 2 2 2 2 3 4 2 2" xfId="3116" xr:uid="{00000000-0005-0000-0000-0000ED020000}"/>
    <cellStyle name="Normal 3 2 2 2 2 3 4 2 2 2" xfId="6714" xr:uid="{00000000-0005-0000-0000-0000EE020000}"/>
    <cellStyle name="Normal 3 2 2 2 2 3 4 2 2 2 2" xfId="13910" xr:uid="{00000000-0005-0000-0000-0000EF020000}"/>
    <cellStyle name="Normal 3 2 2 2 2 3 4 2 2 3" xfId="10312" xr:uid="{00000000-0005-0000-0000-0000F0020000}"/>
    <cellStyle name="Normal 3 2 2 2 2 3 4 2 3" xfId="4962" xr:uid="{00000000-0005-0000-0000-0000F1020000}"/>
    <cellStyle name="Normal 3 2 2 2 2 3 4 2 3 2" xfId="12158" xr:uid="{00000000-0005-0000-0000-0000F2020000}"/>
    <cellStyle name="Normal 3 2 2 2 2 3 4 2 4" xfId="8560" xr:uid="{00000000-0005-0000-0000-0000F3020000}"/>
    <cellStyle name="Normal 3 2 2 2 2 3 4 3" xfId="2240" xr:uid="{00000000-0005-0000-0000-0000F4020000}"/>
    <cellStyle name="Normal 3 2 2 2 2 3 4 3 2" xfId="5838" xr:uid="{00000000-0005-0000-0000-0000F5020000}"/>
    <cellStyle name="Normal 3 2 2 2 2 3 4 3 2 2" xfId="13034" xr:uid="{00000000-0005-0000-0000-0000F6020000}"/>
    <cellStyle name="Normal 3 2 2 2 2 3 4 3 3" xfId="9436" xr:uid="{00000000-0005-0000-0000-0000F7020000}"/>
    <cellStyle name="Normal 3 2 2 2 2 3 4 4" xfId="4086" xr:uid="{00000000-0005-0000-0000-0000F8020000}"/>
    <cellStyle name="Normal 3 2 2 2 2 3 4 4 2" xfId="11282" xr:uid="{00000000-0005-0000-0000-0000F9020000}"/>
    <cellStyle name="Normal 3 2 2 2 2 3 4 5" xfId="7684" xr:uid="{00000000-0005-0000-0000-0000FA020000}"/>
    <cellStyle name="Normal 3 2 2 2 2 3 5" xfId="780" xr:uid="{00000000-0005-0000-0000-0000FB020000}"/>
    <cellStyle name="Normal 3 2 2 2 2 3 5 2" xfId="1656" xr:uid="{00000000-0005-0000-0000-0000FC020000}"/>
    <cellStyle name="Normal 3 2 2 2 2 3 5 2 2" xfId="3408" xr:uid="{00000000-0005-0000-0000-0000FD020000}"/>
    <cellStyle name="Normal 3 2 2 2 2 3 5 2 2 2" xfId="7006" xr:uid="{00000000-0005-0000-0000-0000FE020000}"/>
    <cellStyle name="Normal 3 2 2 2 2 3 5 2 2 2 2" xfId="14202" xr:uid="{00000000-0005-0000-0000-0000FF020000}"/>
    <cellStyle name="Normal 3 2 2 2 2 3 5 2 2 3" xfId="10604" xr:uid="{00000000-0005-0000-0000-000000030000}"/>
    <cellStyle name="Normal 3 2 2 2 2 3 5 2 3" xfId="5254" xr:uid="{00000000-0005-0000-0000-000001030000}"/>
    <cellStyle name="Normal 3 2 2 2 2 3 5 2 3 2" xfId="12450" xr:uid="{00000000-0005-0000-0000-000002030000}"/>
    <cellStyle name="Normal 3 2 2 2 2 3 5 2 4" xfId="8852" xr:uid="{00000000-0005-0000-0000-000003030000}"/>
    <cellStyle name="Normal 3 2 2 2 2 3 5 3" xfId="2532" xr:uid="{00000000-0005-0000-0000-000004030000}"/>
    <cellStyle name="Normal 3 2 2 2 2 3 5 3 2" xfId="6130" xr:uid="{00000000-0005-0000-0000-000005030000}"/>
    <cellStyle name="Normal 3 2 2 2 2 3 5 3 2 2" xfId="13326" xr:uid="{00000000-0005-0000-0000-000006030000}"/>
    <cellStyle name="Normal 3 2 2 2 2 3 5 3 3" xfId="9728" xr:uid="{00000000-0005-0000-0000-000007030000}"/>
    <cellStyle name="Normal 3 2 2 2 2 3 5 4" xfId="4378" xr:uid="{00000000-0005-0000-0000-000008030000}"/>
    <cellStyle name="Normal 3 2 2 2 2 3 5 4 2" xfId="11574" xr:uid="{00000000-0005-0000-0000-000009030000}"/>
    <cellStyle name="Normal 3 2 2 2 2 3 5 5" xfId="7976" xr:uid="{00000000-0005-0000-0000-00000A030000}"/>
    <cellStyle name="Normal 3 2 2 2 2 3 6" xfId="1072" xr:uid="{00000000-0005-0000-0000-00000B030000}"/>
    <cellStyle name="Normal 3 2 2 2 2 3 6 2" xfId="2824" xr:uid="{00000000-0005-0000-0000-00000C030000}"/>
    <cellStyle name="Normal 3 2 2 2 2 3 6 2 2" xfId="6422" xr:uid="{00000000-0005-0000-0000-00000D030000}"/>
    <cellStyle name="Normal 3 2 2 2 2 3 6 2 2 2" xfId="13618" xr:uid="{00000000-0005-0000-0000-00000E030000}"/>
    <cellStyle name="Normal 3 2 2 2 2 3 6 2 3" xfId="10020" xr:uid="{00000000-0005-0000-0000-00000F030000}"/>
    <cellStyle name="Normal 3 2 2 2 2 3 6 3" xfId="4670" xr:uid="{00000000-0005-0000-0000-000010030000}"/>
    <cellStyle name="Normal 3 2 2 2 2 3 6 3 2" xfId="11866" xr:uid="{00000000-0005-0000-0000-000011030000}"/>
    <cellStyle name="Normal 3 2 2 2 2 3 6 4" xfId="8268" xr:uid="{00000000-0005-0000-0000-000012030000}"/>
    <cellStyle name="Normal 3 2 2 2 2 3 7" xfId="1948" xr:uid="{00000000-0005-0000-0000-000013030000}"/>
    <cellStyle name="Normal 3 2 2 2 2 3 7 2" xfId="5546" xr:uid="{00000000-0005-0000-0000-000014030000}"/>
    <cellStyle name="Normal 3 2 2 2 2 3 7 2 2" xfId="12742" xr:uid="{00000000-0005-0000-0000-000015030000}"/>
    <cellStyle name="Normal 3 2 2 2 2 3 7 3" xfId="9144" xr:uid="{00000000-0005-0000-0000-000016030000}"/>
    <cellStyle name="Normal 3 2 2 2 2 3 8" xfId="3714" xr:uid="{00000000-0005-0000-0000-000017030000}"/>
    <cellStyle name="Normal 3 2 2 2 2 3 8 2" xfId="7312" xr:uid="{00000000-0005-0000-0000-000018030000}"/>
    <cellStyle name="Normal 3 2 2 2 2 3 8 2 2" xfId="14508" xr:uid="{00000000-0005-0000-0000-000019030000}"/>
    <cellStyle name="Normal 3 2 2 2 2 3 8 3" xfId="10910" xr:uid="{00000000-0005-0000-0000-00001A030000}"/>
    <cellStyle name="Normal 3 2 2 2 2 3 9" xfId="3794" xr:uid="{00000000-0005-0000-0000-00001B030000}"/>
    <cellStyle name="Normal 3 2 2 2 2 3 9 2" xfId="10990" xr:uid="{00000000-0005-0000-0000-00001C030000}"/>
    <cellStyle name="Normal 3 2 2 2 2 4" xfId="227" xr:uid="{00000000-0005-0000-0000-00001D030000}"/>
    <cellStyle name="Normal 3 2 2 2 2 4 2" xfId="375" xr:uid="{00000000-0005-0000-0000-00001E030000}"/>
    <cellStyle name="Normal 3 2 2 2 2 4 2 2" xfId="667" xr:uid="{00000000-0005-0000-0000-00001F030000}"/>
    <cellStyle name="Normal 3 2 2 2 2 4 2 2 2" xfId="1546" xr:uid="{00000000-0005-0000-0000-000020030000}"/>
    <cellStyle name="Normal 3 2 2 2 2 4 2 2 2 2" xfId="3298" xr:uid="{00000000-0005-0000-0000-000021030000}"/>
    <cellStyle name="Normal 3 2 2 2 2 4 2 2 2 2 2" xfId="6896" xr:uid="{00000000-0005-0000-0000-000022030000}"/>
    <cellStyle name="Normal 3 2 2 2 2 4 2 2 2 2 2 2" xfId="14092" xr:uid="{00000000-0005-0000-0000-000023030000}"/>
    <cellStyle name="Normal 3 2 2 2 2 4 2 2 2 2 3" xfId="10494" xr:uid="{00000000-0005-0000-0000-000024030000}"/>
    <cellStyle name="Normal 3 2 2 2 2 4 2 2 2 3" xfId="5144" xr:uid="{00000000-0005-0000-0000-000025030000}"/>
    <cellStyle name="Normal 3 2 2 2 2 4 2 2 2 3 2" xfId="12340" xr:uid="{00000000-0005-0000-0000-000026030000}"/>
    <cellStyle name="Normal 3 2 2 2 2 4 2 2 2 4" xfId="8742" xr:uid="{00000000-0005-0000-0000-000027030000}"/>
    <cellStyle name="Normal 3 2 2 2 2 4 2 2 3" xfId="2422" xr:uid="{00000000-0005-0000-0000-000028030000}"/>
    <cellStyle name="Normal 3 2 2 2 2 4 2 2 3 2" xfId="6020" xr:uid="{00000000-0005-0000-0000-000029030000}"/>
    <cellStyle name="Normal 3 2 2 2 2 4 2 2 3 2 2" xfId="13216" xr:uid="{00000000-0005-0000-0000-00002A030000}"/>
    <cellStyle name="Normal 3 2 2 2 2 4 2 2 3 3" xfId="9618" xr:uid="{00000000-0005-0000-0000-00002B030000}"/>
    <cellStyle name="Normal 3 2 2 2 2 4 2 2 4" xfId="4268" xr:uid="{00000000-0005-0000-0000-00002C030000}"/>
    <cellStyle name="Normal 3 2 2 2 2 4 2 2 4 2" xfId="11464" xr:uid="{00000000-0005-0000-0000-00002D030000}"/>
    <cellStyle name="Normal 3 2 2 2 2 4 2 2 5" xfId="7866" xr:uid="{00000000-0005-0000-0000-00002E030000}"/>
    <cellStyle name="Normal 3 2 2 2 2 4 2 3" xfId="962" xr:uid="{00000000-0005-0000-0000-00002F030000}"/>
    <cellStyle name="Normal 3 2 2 2 2 4 2 3 2" xfId="1838" xr:uid="{00000000-0005-0000-0000-000030030000}"/>
    <cellStyle name="Normal 3 2 2 2 2 4 2 3 2 2" xfId="3590" xr:uid="{00000000-0005-0000-0000-000031030000}"/>
    <cellStyle name="Normal 3 2 2 2 2 4 2 3 2 2 2" xfId="7188" xr:uid="{00000000-0005-0000-0000-000032030000}"/>
    <cellStyle name="Normal 3 2 2 2 2 4 2 3 2 2 2 2" xfId="14384" xr:uid="{00000000-0005-0000-0000-000033030000}"/>
    <cellStyle name="Normal 3 2 2 2 2 4 2 3 2 2 3" xfId="10786" xr:uid="{00000000-0005-0000-0000-000034030000}"/>
    <cellStyle name="Normal 3 2 2 2 2 4 2 3 2 3" xfId="5436" xr:uid="{00000000-0005-0000-0000-000035030000}"/>
    <cellStyle name="Normal 3 2 2 2 2 4 2 3 2 3 2" xfId="12632" xr:uid="{00000000-0005-0000-0000-000036030000}"/>
    <cellStyle name="Normal 3 2 2 2 2 4 2 3 2 4" xfId="9034" xr:uid="{00000000-0005-0000-0000-000037030000}"/>
    <cellStyle name="Normal 3 2 2 2 2 4 2 3 3" xfId="2714" xr:uid="{00000000-0005-0000-0000-000038030000}"/>
    <cellStyle name="Normal 3 2 2 2 2 4 2 3 3 2" xfId="6312" xr:uid="{00000000-0005-0000-0000-000039030000}"/>
    <cellStyle name="Normal 3 2 2 2 2 4 2 3 3 2 2" xfId="13508" xr:uid="{00000000-0005-0000-0000-00003A030000}"/>
    <cellStyle name="Normal 3 2 2 2 2 4 2 3 3 3" xfId="9910" xr:uid="{00000000-0005-0000-0000-00003B030000}"/>
    <cellStyle name="Normal 3 2 2 2 2 4 2 3 4" xfId="4560" xr:uid="{00000000-0005-0000-0000-00003C030000}"/>
    <cellStyle name="Normal 3 2 2 2 2 4 2 3 4 2" xfId="11756" xr:uid="{00000000-0005-0000-0000-00003D030000}"/>
    <cellStyle name="Normal 3 2 2 2 2 4 2 3 5" xfId="8158" xr:uid="{00000000-0005-0000-0000-00003E030000}"/>
    <cellStyle name="Normal 3 2 2 2 2 4 2 4" xfId="1254" xr:uid="{00000000-0005-0000-0000-00003F030000}"/>
    <cellStyle name="Normal 3 2 2 2 2 4 2 4 2" xfId="3006" xr:uid="{00000000-0005-0000-0000-000040030000}"/>
    <cellStyle name="Normal 3 2 2 2 2 4 2 4 2 2" xfId="6604" xr:uid="{00000000-0005-0000-0000-000041030000}"/>
    <cellStyle name="Normal 3 2 2 2 2 4 2 4 2 2 2" xfId="13800" xr:uid="{00000000-0005-0000-0000-000042030000}"/>
    <cellStyle name="Normal 3 2 2 2 2 4 2 4 2 3" xfId="10202" xr:uid="{00000000-0005-0000-0000-000043030000}"/>
    <cellStyle name="Normal 3 2 2 2 2 4 2 4 3" xfId="4852" xr:uid="{00000000-0005-0000-0000-000044030000}"/>
    <cellStyle name="Normal 3 2 2 2 2 4 2 4 3 2" xfId="12048" xr:uid="{00000000-0005-0000-0000-000045030000}"/>
    <cellStyle name="Normal 3 2 2 2 2 4 2 4 4" xfId="8450" xr:uid="{00000000-0005-0000-0000-000046030000}"/>
    <cellStyle name="Normal 3 2 2 2 2 4 2 5" xfId="2130" xr:uid="{00000000-0005-0000-0000-000047030000}"/>
    <cellStyle name="Normal 3 2 2 2 2 4 2 5 2" xfId="5728" xr:uid="{00000000-0005-0000-0000-000048030000}"/>
    <cellStyle name="Normal 3 2 2 2 2 4 2 5 2 2" xfId="12924" xr:uid="{00000000-0005-0000-0000-000049030000}"/>
    <cellStyle name="Normal 3 2 2 2 2 4 2 5 3" xfId="9326" xr:uid="{00000000-0005-0000-0000-00004A030000}"/>
    <cellStyle name="Normal 3 2 2 2 2 4 2 6" xfId="3976" xr:uid="{00000000-0005-0000-0000-00004B030000}"/>
    <cellStyle name="Normal 3 2 2 2 2 4 2 6 2" xfId="11172" xr:uid="{00000000-0005-0000-0000-00004C030000}"/>
    <cellStyle name="Normal 3 2 2 2 2 4 2 7" xfId="7574" xr:uid="{00000000-0005-0000-0000-00004D030000}"/>
    <cellStyle name="Normal 3 2 2 2 2 4 3" xfId="521" xr:uid="{00000000-0005-0000-0000-00004E030000}"/>
    <cellStyle name="Normal 3 2 2 2 2 4 3 2" xfId="1400" xr:uid="{00000000-0005-0000-0000-00004F030000}"/>
    <cellStyle name="Normal 3 2 2 2 2 4 3 2 2" xfId="3152" xr:uid="{00000000-0005-0000-0000-000050030000}"/>
    <cellStyle name="Normal 3 2 2 2 2 4 3 2 2 2" xfId="6750" xr:uid="{00000000-0005-0000-0000-000051030000}"/>
    <cellStyle name="Normal 3 2 2 2 2 4 3 2 2 2 2" xfId="13946" xr:uid="{00000000-0005-0000-0000-000052030000}"/>
    <cellStyle name="Normal 3 2 2 2 2 4 3 2 2 3" xfId="10348" xr:uid="{00000000-0005-0000-0000-000053030000}"/>
    <cellStyle name="Normal 3 2 2 2 2 4 3 2 3" xfId="4998" xr:uid="{00000000-0005-0000-0000-000054030000}"/>
    <cellStyle name="Normal 3 2 2 2 2 4 3 2 3 2" xfId="12194" xr:uid="{00000000-0005-0000-0000-000055030000}"/>
    <cellStyle name="Normal 3 2 2 2 2 4 3 2 4" xfId="8596" xr:uid="{00000000-0005-0000-0000-000056030000}"/>
    <cellStyle name="Normal 3 2 2 2 2 4 3 3" xfId="2276" xr:uid="{00000000-0005-0000-0000-000057030000}"/>
    <cellStyle name="Normal 3 2 2 2 2 4 3 3 2" xfId="5874" xr:uid="{00000000-0005-0000-0000-000058030000}"/>
    <cellStyle name="Normal 3 2 2 2 2 4 3 3 2 2" xfId="13070" xr:uid="{00000000-0005-0000-0000-000059030000}"/>
    <cellStyle name="Normal 3 2 2 2 2 4 3 3 3" xfId="9472" xr:uid="{00000000-0005-0000-0000-00005A030000}"/>
    <cellStyle name="Normal 3 2 2 2 2 4 3 4" xfId="4122" xr:uid="{00000000-0005-0000-0000-00005B030000}"/>
    <cellStyle name="Normal 3 2 2 2 2 4 3 4 2" xfId="11318" xr:uid="{00000000-0005-0000-0000-00005C030000}"/>
    <cellStyle name="Normal 3 2 2 2 2 4 3 5" xfId="7720" xr:uid="{00000000-0005-0000-0000-00005D030000}"/>
    <cellStyle name="Normal 3 2 2 2 2 4 4" xfId="816" xr:uid="{00000000-0005-0000-0000-00005E030000}"/>
    <cellStyle name="Normal 3 2 2 2 2 4 4 2" xfId="1692" xr:uid="{00000000-0005-0000-0000-00005F030000}"/>
    <cellStyle name="Normal 3 2 2 2 2 4 4 2 2" xfId="3444" xr:uid="{00000000-0005-0000-0000-000060030000}"/>
    <cellStyle name="Normal 3 2 2 2 2 4 4 2 2 2" xfId="7042" xr:uid="{00000000-0005-0000-0000-000061030000}"/>
    <cellStyle name="Normal 3 2 2 2 2 4 4 2 2 2 2" xfId="14238" xr:uid="{00000000-0005-0000-0000-000062030000}"/>
    <cellStyle name="Normal 3 2 2 2 2 4 4 2 2 3" xfId="10640" xr:uid="{00000000-0005-0000-0000-000063030000}"/>
    <cellStyle name="Normal 3 2 2 2 2 4 4 2 3" xfId="5290" xr:uid="{00000000-0005-0000-0000-000064030000}"/>
    <cellStyle name="Normal 3 2 2 2 2 4 4 2 3 2" xfId="12486" xr:uid="{00000000-0005-0000-0000-000065030000}"/>
    <cellStyle name="Normal 3 2 2 2 2 4 4 2 4" xfId="8888" xr:uid="{00000000-0005-0000-0000-000066030000}"/>
    <cellStyle name="Normal 3 2 2 2 2 4 4 3" xfId="2568" xr:uid="{00000000-0005-0000-0000-000067030000}"/>
    <cellStyle name="Normal 3 2 2 2 2 4 4 3 2" xfId="6166" xr:uid="{00000000-0005-0000-0000-000068030000}"/>
    <cellStyle name="Normal 3 2 2 2 2 4 4 3 2 2" xfId="13362" xr:uid="{00000000-0005-0000-0000-000069030000}"/>
    <cellStyle name="Normal 3 2 2 2 2 4 4 3 3" xfId="9764" xr:uid="{00000000-0005-0000-0000-00006A030000}"/>
    <cellStyle name="Normal 3 2 2 2 2 4 4 4" xfId="4414" xr:uid="{00000000-0005-0000-0000-00006B030000}"/>
    <cellStyle name="Normal 3 2 2 2 2 4 4 4 2" xfId="11610" xr:uid="{00000000-0005-0000-0000-00006C030000}"/>
    <cellStyle name="Normal 3 2 2 2 2 4 4 5" xfId="8012" xr:uid="{00000000-0005-0000-0000-00006D030000}"/>
    <cellStyle name="Normal 3 2 2 2 2 4 5" xfId="1108" xr:uid="{00000000-0005-0000-0000-00006E030000}"/>
    <cellStyle name="Normal 3 2 2 2 2 4 5 2" xfId="2860" xr:uid="{00000000-0005-0000-0000-00006F030000}"/>
    <cellStyle name="Normal 3 2 2 2 2 4 5 2 2" xfId="6458" xr:uid="{00000000-0005-0000-0000-000070030000}"/>
    <cellStyle name="Normal 3 2 2 2 2 4 5 2 2 2" xfId="13654" xr:uid="{00000000-0005-0000-0000-000071030000}"/>
    <cellStyle name="Normal 3 2 2 2 2 4 5 2 3" xfId="10056" xr:uid="{00000000-0005-0000-0000-000072030000}"/>
    <cellStyle name="Normal 3 2 2 2 2 4 5 3" xfId="4706" xr:uid="{00000000-0005-0000-0000-000073030000}"/>
    <cellStyle name="Normal 3 2 2 2 2 4 5 3 2" xfId="11902" xr:uid="{00000000-0005-0000-0000-000074030000}"/>
    <cellStyle name="Normal 3 2 2 2 2 4 5 4" xfId="8304" xr:uid="{00000000-0005-0000-0000-000075030000}"/>
    <cellStyle name="Normal 3 2 2 2 2 4 6" xfId="1984" xr:uid="{00000000-0005-0000-0000-000076030000}"/>
    <cellStyle name="Normal 3 2 2 2 2 4 6 2" xfId="5582" xr:uid="{00000000-0005-0000-0000-000077030000}"/>
    <cellStyle name="Normal 3 2 2 2 2 4 6 2 2" xfId="12778" xr:uid="{00000000-0005-0000-0000-000078030000}"/>
    <cellStyle name="Normal 3 2 2 2 2 4 6 3" xfId="9180" xr:uid="{00000000-0005-0000-0000-000079030000}"/>
    <cellStyle name="Normal 3 2 2 2 2 4 7" xfId="3830" xr:uid="{00000000-0005-0000-0000-00007A030000}"/>
    <cellStyle name="Normal 3 2 2 2 2 4 7 2" xfId="11026" xr:uid="{00000000-0005-0000-0000-00007B030000}"/>
    <cellStyle name="Normal 3 2 2 2 2 4 8" xfId="7428" xr:uid="{00000000-0005-0000-0000-00007C030000}"/>
    <cellStyle name="Normal 3 2 2 2 2 5" xfId="295" xr:uid="{00000000-0005-0000-0000-00007D030000}"/>
    <cellStyle name="Normal 3 2 2 2 2 5 2" xfId="587" xr:uid="{00000000-0005-0000-0000-00007E030000}"/>
    <cellStyle name="Normal 3 2 2 2 2 5 2 2" xfId="1466" xr:uid="{00000000-0005-0000-0000-00007F030000}"/>
    <cellStyle name="Normal 3 2 2 2 2 5 2 2 2" xfId="3218" xr:uid="{00000000-0005-0000-0000-000080030000}"/>
    <cellStyle name="Normal 3 2 2 2 2 5 2 2 2 2" xfId="6816" xr:uid="{00000000-0005-0000-0000-000081030000}"/>
    <cellStyle name="Normal 3 2 2 2 2 5 2 2 2 2 2" xfId="14012" xr:uid="{00000000-0005-0000-0000-000082030000}"/>
    <cellStyle name="Normal 3 2 2 2 2 5 2 2 2 3" xfId="10414" xr:uid="{00000000-0005-0000-0000-000083030000}"/>
    <cellStyle name="Normal 3 2 2 2 2 5 2 2 3" xfId="5064" xr:uid="{00000000-0005-0000-0000-000084030000}"/>
    <cellStyle name="Normal 3 2 2 2 2 5 2 2 3 2" xfId="12260" xr:uid="{00000000-0005-0000-0000-000085030000}"/>
    <cellStyle name="Normal 3 2 2 2 2 5 2 2 4" xfId="8662" xr:uid="{00000000-0005-0000-0000-000086030000}"/>
    <cellStyle name="Normal 3 2 2 2 2 5 2 3" xfId="2342" xr:uid="{00000000-0005-0000-0000-000087030000}"/>
    <cellStyle name="Normal 3 2 2 2 2 5 2 3 2" xfId="5940" xr:uid="{00000000-0005-0000-0000-000088030000}"/>
    <cellStyle name="Normal 3 2 2 2 2 5 2 3 2 2" xfId="13136" xr:uid="{00000000-0005-0000-0000-000089030000}"/>
    <cellStyle name="Normal 3 2 2 2 2 5 2 3 3" xfId="9538" xr:uid="{00000000-0005-0000-0000-00008A030000}"/>
    <cellStyle name="Normal 3 2 2 2 2 5 2 4" xfId="4188" xr:uid="{00000000-0005-0000-0000-00008B030000}"/>
    <cellStyle name="Normal 3 2 2 2 2 5 2 4 2" xfId="11384" xr:uid="{00000000-0005-0000-0000-00008C030000}"/>
    <cellStyle name="Normal 3 2 2 2 2 5 2 5" xfId="7786" xr:uid="{00000000-0005-0000-0000-00008D030000}"/>
    <cellStyle name="Normal 3 2 2 2 2 5 3" xfId="882" xr:uid="{00000000-0005-0000-0000-00008E030000}"/>
    <cellStyle name="Normal 3 2 2 2 2 5 3 2" xfId="1758" xr:uid="{00000000-0005-0000-0000-00008F030000}"/>
    <cellStyle name="Normal 3 2 2 2 2 5 3 2 2" xfId="3510" xr:uid="{00000000-0005-0000-0000-000090030000}"/>
    <cellStyle name="Normal 3 2 2 2 2 5 3 2 2 2" xfId="7108" xr:uid="{00000000-0005-0000-0000-000091030000}"/>
    <cellStyle name="Normal 3 2 2 2 2 5 3 2 2 2 2" xfId="14304" xr:uid="{00000000-0005-0000-0000-000092030000}"/>
    <cellStyle name="Normal 3 2 2 2 2 5 3 2 2 3" xfId="10706" xr:uid="{00000000-0005-0000-0000-000093030000}"/>
    <cellStyle name="Normal 3 2 2 2 2 5 3 2 3" xfId="5356" xr:uid="{00000000-0005-0000-0000-000094030000}"/>
    <cellStyle name="Normal 3 2 2 2 2 5 3 2 3 2" xfId="12552" xr:uid="{00000000-0005-0000-0000-000095030000}"/>
    <cellStyle name="Normal 3 2 2 2 2 5 3 2 4" xfId="8954" xr:uid="{00000000-0005-0000-0000-000096030000}"/>
    <cellStyle name="Normal 3 2 2 2 2 5 3 3" xfId="2634" xr:uid="{00000000-0005-0000-0000-000097030000}"/>
    <cellStyle name="Normal 3 2 2 2 2 5 3 3 2" xfId="6232" xr:uid="{00000000-0005-0000-0000-000098030000}"/>
    <cellStyle name="Normal 3 2 2 2 2 5 3 3 2 2" xfId="13428" xr:uid="{00000000-0005-0000-0000-000099030000}"/>
    <cellStyle name="Normal 3 2 2 2 2 5 3 3 3" xfId="9830" xr:uid="{00000000-0005-0000-0000-00009A030000}"/>
    <cellStyle name="Normal 3 2 2 2 2 5 3 4" xfId="4480" xr:uid="{00000000-0005-0000-0000-00009B030000}"/>
    <cellStyle name="Normal 3 2 2 2 2 5 3 4 2" xfId="11676" xr:uid="{00000000-0005-0000-0000-00009C030000}"/>
    <cellStyle name="Normal 3 2 2 2 2 5 3 5" xfId="8078" xr:uid="{00000000-0005-0000-0000-00009D030000}"/>
    <cellStyle name="Normal 3 2 2 2 2 5 4" xfId="1174" xr:uid="{00000000-0005-0000-0000-00009E030000}"/>
    <cellStyle name="Normal 3 2 2 2 2 5 4 2" xfId="2926" xr:uid="{00000000-0005-0000-0000-00009F030000}"/>
    <cellStyle name="Normal 3 2 2 2 2 5 4 2 2" xfId="6524" xr:uid="{00000000-0005-0000-0000-0000A0030000}"/>
    <cellStyle name="Normal 3 2 2 2 2 5 4 2 2 2" xfId="13720" xr:uid="{00000000-0005-0000-0000-0000A1030000}"/>
    <cellStyle name="Normal 3 2 2 2 2 5 4 2 3" xfId="10122" xr:uid="{00000000-0005-0000-0000-0000A2030000}"/>
    <cellStyle name="Normal 3 2 2 2 2 5 4 3" xfId="4772" xr:uid="{00000000-0005-0000-0000-0000A3030000}"/>
    <cellStyle name="Normal 3 2 2 2 2 5 4 3 2" xfId="11968" xr:uid="{00000000-0005-0000-0000-0000A4030000}"/>
    <cellStyle name="Normal 3 2 2 2 2 5 4 4" xfId="8370" xr:uid="{00000000-0005-0000-0000-0000A5030000}"/>
    <cellStyle name="Normal 3 2 2 2 2 5 5" xfId="2050" xr:uid="{00000000-0005-0000-0000-0000A6030000}"/>
    <cellStyle name="Normal 3 2 2 2 2 5 5 2" xfId="5648" xr:uid="{00000000-0005-0000-0000-0000A7030000}"/>
    <cellStyle name="Normal 3 2 2 2 2 5 5 2 2" xfId="12844" xr:uid="{00000000-0005-0000-0000-0000A8030000}"/>
    <cellStyle name="Normal 3 2 2 2 2 5 5 3" xfId="9246" xr:uid="{00000000-0005-0000-0000-0000A9030000}"/>
    <cellStyle name="Normal 3 2 2 2 2 5 6" xfId="3896" xr:uid="{00000000-0005-0000-0000-0000AA030000}"/>
    <cellStyle name="Normal 3 2 2 2 2 5 6 2" xfId="11092" xr:uid="{00000000-0005-0000-0000-0000AB030000}"/>
    <cellStyle name="Normal 3 2 2 2 2 5 7" xfId="7494" xr:uid="{00000000-0005-0000-0000-0000AC030000}"/>
    <cellStyle name="Normal 3 2 2 2 2 6" xfId="441" xr:uid="{00000000-0005-0000-0000-0000AD030000}"/>
    <cellStyle name="Normal 3 2 2 2 2 6 2" xfId="1320" xr:uid="{00000000-0005-0000-0000-0000AE030000}"/>
    <cellStyle name="Normal 3 2 2 2 2 6 2 2" xfId="3072" xr:uid="{00000000-0005-0000-0000-0000AF030000}"/>
    <cellStyle name="Normal 3 2 2 2 2 6 2 2 2" xfId="6670" xr:uid="{00000000-0005-0000-0000-0000B0030000}"/>
    <cellStyle name="Normal 3 2 2 2 2 6 2 2 2 2" xfId="13866" xr:uid="{00000000-0005-0000-0000-0000B1030000}"/>
    <cellStyle name="Normal 3 2 2 2 2 6 2 2 3" xfId="10268" xr:uid="{00000000-0005-0000-0000-0000B2030000}"/>
    <cellStyle name="Normal 3 2 2 2 2 6 2 3" xfId="4918" xr:uid="{00000000-0005-0000-0000-0000B3030000}"/>
    <cellStyle name="Normal 3 2 2 2 2 6 2 3 2" xfId="12114" xr:uid="{00000000-0005-0000-0000-0000B4030000}"/>
    <cellStyle name="Normal 3 2 2 2 2 6 2 4" xfId="8516" xr:uid="{00000000-0005-0000-0000-0000B5030000}"/>
    <cellStyle name="Normal 3 2 2 2 2 6 3" xfId="2196" xr:uid="{00000000-0005-0000-0000-0000B6030000}"/>
    <cellStyle name="Normal 3 2 2 2 2 6 3 2" xfId="5794" xr:uid="{00000000-0005-0000-0000-0000B7030000}"/>
    <cellStyle name="Normal 3 2 2 2 2 6 3 2 2" xfId="12990" xr:uid="{00000000-0005-0000-0000-0000B8030000}"/>
    <cellStyle name="Normal 3 2 2 2 2 6 3 3" xfId="9392" xr:uid="{00000000-0005-0000-0000-0000B9030000}"/>
    <cellStyle name="Normal 3 2 2 2 2 6 4" xfId="4042" xr:uid="{00000000-0005-0000-0000-0000BA030000}"/>
    <cellStyle name="Normal 3 2 2 2 2 6 4 2" xfId="11238" xr:uid="{00000000-0005-0000-0000-0000BB030000}"/>
    <cellStyle name="Normal 3 2 2 2 2 6 5" xfId="7640" xr:uid="{00000000-0005-0000-0000-0000BC030000}"/>
    <cellStyle name="Normal 3 2 2 2 2 7" xfId="736" xr:uid="{00000000-0005-0000-0000-0000BD030000}"/>
    <cellStyle name="Normal 3 2 2 2 2 7 2" xfId="1612" xr:uid="{00000000-0005-0000-0000-0000BE030000}"/>
    <cellStyle name="Normal 3 2 2 2 2 7 2 2" xfId="3364" xr:uid="{00000000-0005-0000-0000-0000BF030000}"/>
    <cellStyle name="Normal 3 2 2 2 2 7 2 2 2" xfId="6962" xr:uid="{00000000-0005-0000-0000-0000C0030000}"/>
    <cellStyle name="Normal 3 2 2 2 2 7 2 2 2 2" xfId="14158" xr:uid="{00000000-0005-0000-0000-0000C1030000}"/>
    <cellStyle name="Normal 3 2 2 2 2 7 2 2 3" xfId="10560" xr:uid="{00000000-0005-0000-0000-0000C2030000}"/>
    <cellStyle name="Normal 3 2 2 2 2 7 2 3" xfId="5210" xr:uid="{00000000-0005-0000-0000-0000C3030000}"/>
    <cellStyle name="Normal 3 2 2 2 2 7 2 3 2" xfId="12406" xr:uid="{00000000-0005-0000-0000-0000C4030000}"/>
    <cellStyle name="Normal 3 2 2 2 2 7 2 4" xfId="8808" xr:uid="{00000000-0005-0000-0000-0000C5030000}"/>
    <cellStyle name="Normal 3 2 2 2 2 7 3" xfId="2488" xr:uid="{00000000-0005-0000-0000-0000C6030000}"/>
    <cellStyle name="Normal 3 2 2 2 2 7 3 2" xfId="6086" xr:uid="{00000000-0005-0000-0000-0000C7030000}"/>
    <cellStyle name="Normal 3 2 2 2 2 7 3 2 2" xfId="13282" xr:uid="{00000000-0005-0000-0000-0000C8030000}"/>
    <cellStyle name="Normal 3 2 2 2 2 7 3 3" xfId="9684" xr:uid="{00000000-0005-0000-0000-0000C9030000}"/>
    <cellStyle name="Normal 3 2 2 2 2 7 4" xfId="4334" xr:uid="{00000000-0005-0000-0000-0000CA030000}"/>
    <cellStyle name="Normal 3 2 2 2 2 7 4 2" xfId="11530" xr:uid="{00000000-0005-0000-0000-0000CB030000}"/>
    <cellStyle name="Normal 3 2 2 2 2 7 5" xfId="7932" xr:uid="{00000000-0005-0000-0000-0000CC030000}"/>
    <cellStyle name="Normal 3 2 2 2 2 8" xfId="1028" xr:uid="{00000000-0005-0000-0000-0000CD030000}"/>
    <cellStyle name="Normal 3 2 2 2 2 8 2" xfId="2780" xr:uid="{00000000-0005-0000-0000-0000CE030000}"/>
    <cellStyle name="Normal 3 2 2 2 2 8 2 2" xfId="6378" xr:uid="{00000000-0005-0000-0000-0000CF030000}"/>
    <cellStyle name="Normal 3 2 2 2 2 8 2 2 2" xfId="13574" xr:uid="{00000000-0005-0000-0000-0000D0030000}"/>
    <cellStyle name="Normal 3 2 2 2 2 8 2 3" xfId="9976" xr:uid="{00000000-0005-0000-0000-0000D1030000}"/>
    <cellStyle name="Normal 3 2 2 2 2 8 3" xfId="4626" xr:uid="{00000000-0005-0000-0000-0000D2030000}"/>
    <cellStyle name="Normal 3 2 2 2 2 8 3 2" xfId="11822" xr:uid="{00000000-0005-0000-0000-0000D3030000}"/>
    <cellStyle name="Normal 3 2 2 2 2 8 4" xfId="8224" xr:uid="{00000000-0005-0000-0000-0000D4030000}"/>
    <cellStyle name="Normal 3 2 2 2 2 9" xfId="1904" xr:uid="{00000000-0005-0000-0000-0000D5030000}"/>
    <cellStyle name="Normal 3 2 2 2 2 9 2" xfId="5502" xr:uid="{00000000-0005-0000-0000-0000D6030000}"/>
    <cellStyle name="Normal 3 2 2 2 2 9 2 2" xfId="12698" xr:uid="{00000000-0005-0000-0000-0000D7030000}"/>
    <cellStyle name="Normal 3 2 2 2 2 9 3" xfId="9100" xr:uid="{00000000-0005-0000-0000-0000D8030000}"/>
    <cellStyle name="Normal 3 2 2 2 3" xfId="63" xr:uid="{00000000-0005-0000-0000-0000D9030000}"/>
    <cellStyle name="Normal 3 2 2 2 3 10" xfId="7356" xr:uid="{00000000-0005-0000-0000-0000DA030000}"/>
    <cellStyle name="Normal 3 2 2 2 3 11" xfId="150" xr:uid="{00000000-0005-0000-0000-0000DB030000}"/>
    <cellStyle name="Normal 3 2 2 2 3 2" xfId="235" xr:uid="{00000000-0005-0000-0000-0000DC030000}"/>
    <cellStyle name="Normal 3 2 2 2 3 2 2" xfId="383" xr:uid="{00000000-0005-0000-0000-0000DD030000}"/>
    <cellStyle name="Normal 3 2 2 2 3 2 2 2" xfId="675" xr:uid="{00000000-0005-0000-0000-0000DE030000}"/>
    <cellStyle name="Normal 3 2 2 2 3 2 2 2 2" xfId="1554" xr:uid="{00000000-0005-0000-0000-0000DF030000}"/>
    <cellStyle name="Normal 3 2 2 2 3 2 2 2 2 2" xfId="3306" xr:uid="{00000000-0005-0000-0000-0000E0030000}"/>
    <cellStyle name="Normal 3 2 2 2 3 2 2 2 2 2 2" xfId="6904" xr:uid="{00000000-0005-0000-0000-0000E1030000}"/>
    <cellStyle name="Normal 3 2 2 2 3 2 2 2 2 2 2 2" xfId="14100" xr:uid="{00000000-0005-0000-0000-0000E2030000}"/>
    <cellStyle name="Normal 3 2 2 2 3 2 2 2 2 2 3" xfId="10502" xr:uid="{00000000-0005-0000-0000-0000E3030000}"/>
    <cellStyle name="Normal 3 2 2 2 3 2 2 2 2 3" xfId="5152" xr:uid="{00000000-0005-0000-0000-0000E4030000}"/>
    <cellStyle name="Normal 3 2 2 2 3 2 2 2 2 3 2" xfId="12348" xr:uid="{00000000-0005-0000-0000-0000E5030000}"/>
    <cellStyle name="Normal 3 2 2 2 3 2 2 2 2 4" xfId="8750" xr:uid="{00000000-0005-0000-0000-0000E6030000}"/>
    <cellStyle name="Normal 3 2 2 2 3 2 2 2 3" xfId="2430" xr:uid="{00000000-0005-0000-0000-0000E7030000}"/>
    <cellStyle name="Normal 3 2 2 2 3 2 2 2 3 2" xfId="6028" xr:uid="{00000000-0005-0000-0000-0000E8030000}"/>
    <cellStyle name="Normal 3 2 2 2 3 2 2 2 3 2 2" xfId="13224" xr:uid="{00000000-0005-0000-0000-0000E9030000}"/>
    <cellStyle name="Normal 3 2 2 2 3 2 2 2 3 3" xfId="9626" xr:uid="{00000000-0005-0000-0000-0000EA030000}"/>
    <cellStyle name="Normal 3 2 2 2 3 2 2 2 4" xfId="4276" xr:uid="{00000000-0005-0000-0000-0000EB030000}"/>
    <cellStyle name="Normal 3 2 2 2 3 2 2 2 4 2" xfId="11472" xr:uid="{00000000-0005-0000-0000-0000EC030000}"/>
    <cellStyle name="Normal 3 2 2 2 3 2 2 2 5" xfId="7874" xr:uid="{00000000-0005-0000-0000-0000ED030000}"/>
    <cellStyle name="Normal 3 2 2 2 3 2 2 3" xfId="970" xr:uid="{00000000-0005-0000-0000-0000EE030000}"/>
    <cellStyle name="Normal 3 2 2 2 3 2 2 3 2" xfId="1846" xr:uid="{00000000-0005-0000-0000-0000EF030000}"/>
    <cellStyle name="Normal 3 2 2 2 3 2 2 3 2 2" xfId="3598" xr:uid="{00000000-0005-0000-0000-0000F0030000}"/>
    <cellStyle name="Normal 3 2 2 2 3 2 2 3 2 2 2" xfId="7196" xr:uid="{00000000-0005-0000-0000-0000F1030000}"/>
    <cellStyle name="Normal 3 2 2 2 3 2 2 3 2 2 2 2" xfId="14392" xr:uid="{00000000-0005-0000-0000-0000F2030000}"/>
    <cellStyle name="Normal 3 2 2 2 3 2 2 3 2 2 3" xfId="10794" xr:uid="{00000000-0005-0000-0000-0000F3030000}"/>
    <cellStyle name="Normal 3 2 2 2 3 2 2 3 2 3" xfId="5444" xr:uid="{00000000-0005-0000-0000-0000F4030000}"/>
    <cellStyle name="Normal 3 2 2 2 3 2 2 3 2 3 2" xfId="12640" xr:uid="{00000000-0005-0000-0000-0000F5030000}"/>
    <cellStyle name="Normal 3 2 2 2 3 2 2 3 2 4" xfId="9042" xr:uid="{00000000-0005-0000-0000-0000F6030000}"/>
    <cellStyle name="Normal 3 2 2 2 3 2 2 3 3" xfId="2722" xr:uid="{00000000-0005-0000-0000-0000F7030000}"/>
    <cellStyle name="Normal 3 2 2 2 3 2 2 3 3 2" xfId="6320" xr:uid="{00000000-0005-0000-0000-0000F8030000}"/>
    <cellStyle name="Normal 3 2 2 2 3 2 2 3 3 2 2" xfId="13516" xr:uid="{00000000-0005-0000-0000-0000F9030000}"/>
    <cellStyle name="Normal 3 2 2 2 3 2 2 3 3 3" xfId="9918" xr:uid="{00000000-0005-0000-0000-0000FA030000}"/>
    <cellStyle name="Normal 3 2 2 2 3 2 2 3 4" xfId="4568" xr:uid="{00000000-0005-0000-0000-0000FB030000}"/>
    <cellStyle name="Normal 3 2 2 2 3 2 2 3 4 2" xfId="11764" xr:uid="{00000000-0005-0000-0000-0000FC030000}"/>
    <cellStyle name="Normal 3 2 2 2 3 2 2 3 5" xfId="8166" xr:uid="{00000000-0005-0000-0000-0000FD030000}"/>
    <cellStyle name="Normal 3 2 2 2 3 2 2 4" xfId="1262" xr:uid="{00000000-0005-0000-0000-0000FE030000}"/>
    <cellStyle name="Normal 3 2 2 2 3 2 2 4 2" xfId="3014" xr:uid="{00000000-0005-0000-0000-0000FF030000}"/>
    <cellStyle name="Normal 3 2 2 2 3 2 2 4 2 2" xfId="6612" xr:uid="{00000000-0005-0000-0000-000000040000}"/>
    <cellStyle name="Normal 3 2 2 2 3 2 2 4 2 2 2" xfId="13808" xr:uid="{00000000-0005-0000-0000-000001040000}"/>
    <cellStyle name="Normal 3 2 2 2 3 2 2 4 2 3" xfId="10210" xr:uid="{00000000-0005-0000-0000-000002040000}"/>
    <cellStyle name="Normal 3 2 2 2 3 2 2 4 3" xfId="4860" xr:uid="{00000000-0005-0000-0000-000003040000}"/>
    <cellStyle name="Normal 3 2 2 2 3 2 2 4 3 2" xfId="12056" xr:uid="{00000000-0005-0000-0000-000004040000}"/>
    <cellStyle name="Normal 3 2 2 2 3 2 2 4 4" xfId="8458" xr:uid="{00000000-0005-0000-0000-000005040000}"/>
    <cellStyle name="Normal 3 2 2 2 3 2 2 5" xfId="2138" xr:uid="{00000000-0005-0000-0000-000006040000}"/>
    <cellStyle name="Normal 3 2 2 2 3 2 2 5 2" xfId="5736" xr:uid="{00000000-0005-0000-0000-000007040000}"/>
    <cellStyle name="Normal 3 2 2 2 3 2 2 5 2 2" xfId="12932" xr:uid="{00000000-0005-0000-0000-000008040000}"/>
    <cellStyle name="Normal 3 2 2 2 3 2 2 5 3" xfId="9334" xr:uid="{00000000-0005-0000-0000-000009040000}"/>
    <cellStyle name="Normal 3 2 2 2 3 2 2 6" xfId="3984" xr:uid="{00000000-0005-0000-0000-00000A040000}"/>
    <cellStyle name="Normal 3 2 2 2 3 2 2 6 2" xfId="11180" xr:uid="{00000000-0005-0000-0000-00000B040000}"/>
    <cellStyle name="Normal 3 2 2 2 3 2 2 7" xfId="7582" xr:uid="{00000000-0005-0000-0000-00000C040000}"/>
    <cellStyle name="Normal 3 2 2 2 3 2 3" xfId="529" xr:uid="{00000000-0005-0000-0000-00000D040000}"/>
    <cellStyle name="Normal 3 2 2 2 3 2 3 2" xfId="1408" xr:uid="{00000000-0005-0000-0000-00000E040000}"/>
    <cellStyle name="Normal 3 2 2 2 3 2 3 2 2" xfId="3160" xr:uid="{00000000-0005-0000-0000-00000F040000}"/>
    <cellStyle name="Normal 3 2 2 2 3 2 3 2 2 2" xfId="6758" xr:uid="{00000000-0005-0000-0000-000010040000}"/>
    <cellStyle name="Normal 3 2 2 2 3 2 3 2 2 2 2" xfId="13954" xr:uid="{00000000-0005-0000-0000-000011040000}"/>
    <cellStyle name="Normal 3 2 2 2 3 2 3 2 2 3" xfId="10356" xr:uid="{00000000-0005-0000-0000-000012040000}"/>
    <cellStyle name="Normal 3 2 2 2 3 2 3 2 3" xfId="5006" xr:uid="{00000000-0005-0000-0000-000013040000}"/>
    <cellStyle name="Normal 3 2 2 2 3 2 3 2 3 2" xfId="12202" xr:uid="{00000000-0005-0000-0000-000014040000}"/>
    <cellStyle name="Normal 3 2 2 2 3 2 3 2 4" xfId="8604" xr:uid="{00000000-0005-0000-0000-000015040000}"/>
    <cellStyle name="Normal 3 2 2 2 3 2 3 3" xfId="2284" xr:uid="{00000000-0005-0000-0000-000016040000}"/>
    <cellStyle name="Normal 3 2 2 2 3 2 3 3 2" xfId="5882" xr:uid="{00000000-0005-0000-0000-000017040000}"/>
    <cellStyle name="Normal 3 2 2 2 3 2 3 3 2 2" xfId="13078" xr:uid="{00000000-0005-0000-0000-000018040000}"/>
    <cellStyle name="Normal 3 2 2 2 3 2 3 3 3" xfId="9480" xr:uid="{00000000-0005-0000-0000-000019040000}"/>
    <cellStyle name="Normal 3 2 2 2 3 2 3 4" xfId="4130" xr:uid="{00000000-0005-0000-0000-00001A040000}"/>
    <cellStyle name="Normal 3 2 2 2 3 2 3 4 2" xfId="11326" xr:uid="{00000000-0005-0000-0000-00001B040000}"/>
    <cellStyle name="Normal 3 2 2 2 3 2 3 5" xfId="7728" xr:uid="{00000000-0005-0000-0000-00001C040000}"/>
    <cellStyle name="Normal 3 2 2 2 3 2 4" xfId="824" xr:uid="{00000000-0005-0000-0000-00001D040000}"/>
    <cellStyle name="Normal 3 2 2 2 3 2 4 2" xfId="1700" xr:uid="{00000000-0005-0000-0000-00001E040000}"/>
    <cellStyle name="Normal 3 2 2 2 3 2 4 2 2" xfId="3452" xr:uid="{00000000-0005-0000-0000-00001F040000}"/>
    <cellStyle name="Normal 3 2 2 2 3 2 4 2 2 2" xfId="7050" xr:uid="{00000000-0005-0000-0000-000020040000}"/>
    <cellStyle name="Normal 3 2 2 2 3 2 4 2 2 2 2" xfId="14246" xr:uid="{00000000-0005-0000-0000-000021040000}"/>
    <cellStyle name="Normal 3 2 2 2 3 2 4 2 2 3" xfId="10648" xr:uid="{00000000-0005-0000-0000-000022040000}"/>
    <cellStyle name="Normal 3 2 2 2 3 2 4 2 3" xfId="5298" xr:uid="{00000000-0005-0000-0000-000023040000}"/>
    <cellStyle name="Normal 3 2 2 2 3 2 4 2 3 2" xfId="12494" xr:uid="{00000000-0005-0000-0000-000024040000}"/>
    <cellStyle name="Normal 3 2 2 2 3 2 4 2 4" xfId="8896" xr:uid="{00000000-0005-0000-0000-000025040000}"/>
    <cellStyle name="Normal 3 2 2 2 3 2 4 3" xfId="2576" xr:uid="{00000000-0005-0000-0000-000026040000}"/>
    <cellStyle name="Normal 3 2 2 2 3 2 4 3 2" xfId="6174" xr:uid="{00000000-0005-0000-0000-000027040000}"/>
    <cellStyle name="Normal 3 2 2 2 3 2 4 3 2 2" xfId="13370" xr:uid="{00000000-0005-0000-0000-000028040000}"/>
    <cellStyle name="Normal 3 2 2 2 3 2 4 3 3" xfId="9772" xr:uid="{00000000-0005-0000-0000-000029040000}"/>
    <cellStyle name="Normal 3 2 2 2 3 2 4 4" xfId="4422" xr:uid="{00000000-0005-0000-0000-00002A040000}"/>
    <cellStyle name="Normal 3 2 2 2 3 2 4 4 2" xfId="11618" xr:uid="{00000000-0005-0000-0000-00002B040000}"/>
    <cellStyle name="Normal 3 2 2 2 3 2 4 5" xfId="8020" xr:uid="{00000000-0005-0000-0000-00002C040000}"/>
    <cellStyle name="Normal 3 2 2 2 3 2 5" xfId="1116" xr:uid="{00000000-0005-0000-0000-00002D040000}"/>
    <cellStyle name="Normal 3 2 2 2 3 2 5 2" xfId="2868" xr:uid="{00000000-0005-0000-0000-00002E040000}"/>
    <cellStyle name="Normal 3 2 2 2 3 2 5 2 2" xfId="6466" xr:uid="{00000000-0005-0000-0000-00002F040000}"/>
    <cellStyle name="Normal 3 2 2 2 3 2 5 2 2 2" xfId="13662" xr:uid="{00000000-0005-0000-0000-000030040000}"/>
    <cellStyle name="Normal 3 2 2 2 3 2 5 2 3" xfId="10064" xr:uid="{00000000-0005-0000-0000-000031040000}"/>
    <cellStyle name="Normal 3 2 2 2 3 2 5 3" xfId="4714" xr:uid="{00000000-0005-0000-0000-000032040000}"/>
    <cellStyle name="Normal 3 2 2 2 3 2 5 3 2" xfId="11910" xr:uid="{00000000-0005-0000-0000-000033040000}"/>
    <cellStyle name="Normal 3 2 2 2 3 2 5 4" xfId="8312" xr:uid="{00000000-0005-0000-0000-000034040000}"/>
    <cellStyle name="Normal 3 2 2 2 3 2 6" xfId="1992" xr:uid="{00000000-0005-0000-0000-000035040000}"/>
    <cellStyle name="Normal 3 2 2 2 3 2 6 2" xfId="5590" xr:uid="{00000000-0005-0000-0000-000036040000}"/>
    <cellStyle name="Normal 3 2 2 2 3 2 6 2 2" xfId="12786" xr:uid="{00000000-0005-0000-0000-000037040000}"/>
    <cellStyle name="Normal 3 2 2 2 3 2 6 3" xfId="9188" xr:uid="{00000000-0005-0000-0000-000038040000}"/>
    <cellStyle name="Normal 3 2 2 2 3 2 7" xfId="3838" xr:uid="{00000000-0005-0000-0000-000039040000}"/>
    <cellStyle name="Normal 3 2 2 2 3 2 7 2" xfId="11034" xr:uid="{00000000-0005-0000-0000-00003A040000}"/>
    <cellStyle name="Normal 3 2 2 2 3 2 8" xfId="7436" xr:uid="{00000000-0005-0000-0000-00003B040000}"/>
    <cellStyle name="Normal 3 2 2 2 3 3" xfId="303" xr:uid="{00000000-0005-0000-0000-00003C040000}"/>
    <cellStyle name="Normal 3 2 2 2 3 3 2" xfId="595" xr:uid="{00000000-0005-0000-0000-00003D040000}"/>
    <cellStyle name="Normal 3 2 2 2 3 3 2 2" xfId="1474" xr:uid="{00000000-0005-0000-0000-00003E040000}"/>
    <cellStyle name="Normal 3 2 2 2 3 3 2 2 2" xfId="3226" xr:uid="{00000000-0005-0000-0000-00003F040000}"/>
    <cellStyle name="Normal 3 2 2 2 3 3 2 2 2 2" xfId="6824" xr:uid="{00000000-0005-0000-0000-000040040000}"/>
    <cellStyle name="Normal 3 2 2 2 3 3 2 2 2 2 2" xfId="14020" xr:uid="{00000000-0005-0000-0000-000041040000}"/>
    <cellStyle name="Normal 3 2 2 2 3 3 2 2 2 3" xfId="10422" xr:uid="{00000000-0005-0000-0000-000042040000}"/>
    <cellStyle name="Normal 3 2 2 2 3 3 2 2 3" xfId="5072" xr:uid="{00000000-0005-0000-0000-000043040000}"/>
    <cellStyle name="Normal 3 2 2 2 3 3 2 2 3 2" xfId="12268" xr:uid="{00000000-0005-0000-0000-000044040000}"/>
    <cellStyle name="Normal 3 2 2 2 3 3 2 2 4" xfId="8670" xr:uid="{00000000-0005-0000-0000-000045040000}"/>
    <cellStyle name="Normal 3 2 2 2 3 3 2 3" xfId="2350" xr:uid="{00000000-0005-0000-0000-000046040000}"/>
    <cellStyle name="Normal 3 2 2 2 3 3 2 3 2" xfId="5948" xr:uid="{00000000-0005-0000-0000-000047040000}"/>
    <cellStyle name="Normal 3 2 2 2 3 3 2 3 2 2" xfId="13144" xr:uid="{00000000-0005-0000-0000-000048040000}"/>
    <cellStyle name="Normal 3 2 2 2 3 3 2 3 3" xfId="9546" xr:uid="{00000000-0005-0000-0000-000049040000}"/>
    <cellStyle name="Normal 3 2 2 2 3 3 2 4" xfId="4196" xr:uid="{00000000-0005-0000-0000-00004A040000}"/>
    <cellStyle name="Normal 3 2 2 2 3 3 2 4 2" xfId="11392" xr:uid="{00000000-0005-0000-0000-00004B040000}"/>
    <cellStyle name="Normal 3 2 2 2 3 3 2 5" xfId="7794" xr:uid="{00000000-0005-0000-0000-00004C040000}"/>
    <cellStyle name="Normal 3 2 2 2 3 3 3" xfId="890" xr:uid="{00000000-0005-0000-0000-00004D040000}"/>
    <cellStyle name="Normal 3 2 2 2 3 3 3 2" xfId="1766" xr:uid="{00000000-0005-0000-0000-00004E040000}"/>
    <cellStyle name="Normal 3 2 2 2 3 3 3 2 2" xfId="3518" xr:uid="{00000000-0005-0000-0000-00004F040000}"/>
    <cellStyle name="Normal 3 2 2 2 3 3 3 2 2 2" xfId="7116" xr:uid="{00000000-0005-0000-0000-000050040000}"/>
    <cellStyle name="Normal 3 2 2 2 3 3 3 2 2 2 2" xfId="14312" xr:uid="{00000000-0005-0000-0000-000051040000}"/>
    <cellStyle name="Normal 3 2 2 2 3 3 3 2 2 3" xfId="10714" xr:uid="{00000000-0005-0000-0000-000052040000}"/>
    <cellStyle name="Normal 3 2 2 2 3 3 3 2 3" xfId="5364" xr:uid="{00000000-0005-0000-0000-000053040000}"/>
    <cellStyle name="Normal 3 2 2 2 3 3 3 2 3 2" xfId="12560" xr:uid="{00000000-0005-0000-0000-000054040000}"/>
    <cellStyle name="Normal 3 2 2 2 3 3 3 2 4" xfId="8962" xr:uid="{00000000-0005-0000-0000-000055040000}"/>
    <cellStyle name="Normal 3 2 2 2 3 3 3 3" xfId="2642" xr:uid="{00000000-0005-0000-0000-000056040000}"/>
    <cellStyle name="Normal 3 2 2 2 3 3 3 3 2" xfId="6240" xr:uid="{00000000-0005-0000-0000-000057040000}"/>
    <cellStyle name="Normal 3 2 2 2 3 3 3 3 2 2" xfId="13436" xr:uid="{00000000-0005-0000-0000-000058040000}"/>
    <cellStyle name="Normal 3 2 2 2 3 3 3 3 3" xfId="9838" xr:uid="{00000000-0005-0000-0000-000059040000}"/>
    <cellStyle name="Normal 3 2 2 2 3 3 3 4" xfId="4488" xr:uid="{00000000-0005-0000-0000-00005A040000}"/>
    <cellStyle name="Normal 3 2 2 2 3 3 3 4 2" xfId="11684" xr:uid="{00000000-0005-0000-0000-00005B040000}"/>
    <cellStyle name="Normal 3 2 2 2 3 3 3 5" xfId="8086" xr:uid="{00000000-0005-0000-0000-00005C040000}"/>
    <cellStyle name="Normal 3 2 2 2 3 3 4" xfId="1182" xr:uid="{00000000-0005-0000-0000-00005D040000}"/>
    <cellStyle name="Normal 3 2 2 2 3 3 4 2" xfId="2934" xr:uid="{00000000-0005-0000-0000-00005E040000}"/>
    <cellStyle name="Normal 3 2 2 2 3 3 4 2 2" xfId="6532" xr:uid="{00000000-0005-0000-0000-00005F040000}"/>
    <cellStyle name="Normal 3 2 2 2 3 3 4 2 2 2" xfId="13728" xr:uid="{00000000-0005-0000-0000-000060040000}"/>
    <cellStyle name="Normal 3 2 2 2 3 3 4 2 3" xfId="10130" xr:uid="{00000000-0005-0000-0000-000061040000}"/>
    <cellStyle name="Normal 3 2 2 2 3 3 4 3" xfId="4780" xr:uid="{00000000-0005-0000-0000-000062040000}"/>
    <cellStyle name="Normal 3 2 2 2 3 3 4 3 2" xfId="11976" xr:uid="{00000000-0005-0000-0000-000063040000}"/>
    <cellStyle name="Normal 3 2 2 2 3 3 4 4" xfId="8378" xr:uid="{00000000-0005-0000-0000-000064040000}"/>
    <cellStyle name="Normal 3 2 2 2 3 3 5" xfId="2058" xr:uid="{00000000-0005-0000-0000-000065040000}"/>
    <cellStyle name="Normal 3 2 2 2 3 3 5 2" xfId="5656" xr:uid="{00000000-0005-0000-0000-000066040000}"/>
    <cellStyle name="Normal 3 2 2 2 3 3 5 2 2" xfId="12852" xr:uid="{00000000-0005-0000-0000-000067040000}"/>
    <cellStyle name="Normal 3 2 2 2 3 3 5 3" xfId="9254" xr:uid="{00000000-0005-0000-0000-000068040000}"/>
    <cellStyle name="Normal 3 2 2 2 3 3 6" xfId="3904" xr:uid="{00000000-0005-0000-0000-000069040000}"/>
    <cellStyle name="Normal 3 2 2 2 3 3 6 2" xfId="11100" xr:uid="{00000000-0005-0000-0000-00006A040000}"/>
    <cellStyle name="Normal 3 2 2 2 3 3 7" xfId="7502" xr:uid="{00000000-0005-0000-0000-00006B040000}"/>
    <cellStyle name="Normal 3 2 2 2 3 4" xfId="449" xr:uid="{00000000-0005-0000-0000-00006C040000}"/>
    <cellStyle name="Normal 3 2 2 2 3 4 2" xfId="1328" xr:uid="{00000000-0005-0000-0000-00006D040000}"/>
    <cellStyle name="Normal 3 2 2 2 3 4 2 2" xfId="3080" xr:uid="{00000000-0005-0000-0000-00006E040000}"/>
    <cellStyle name="Normal 3 2 2 2 3 4 2 2 2" xfId="6678" xr:uid="{00000000-0005-0000-0000-00006F040000}"/>
    <cellStyle name="Normal 3 2 2 2 3 4 2 2 2 2" xfId="13874" xr:uid="{00000000-0005-0000-0000-000070040000}"/>
    <cellStyle name="Normal 3 2 2 2 3 4 2 2 3" xfId="10276" xr:uid="{00000000-0005-0000-0000-000071040000}"/>
    <cellStyle name="Normal 3 2 2 2 3 4 2 3" xfId="4926" xr:uid="{00000000-0005-0000-0000-000072040000}"/>
    <cellStyle name="Normal 3 2 2 2 3 4 2 3 2" xfId="12122" xr:uid="{00000000-0005-0000-0000-000073040000}"/>
    <cellStyle name="Normal 3 2 2 2 3 4 2 4" xfId="8524" xr:uid="{00000000-0005-0000-0000-000074040000}"/>
    <cellStyle name="Normal 3 2 2 2 3 4 3" xfId="2204" xr:uid="{00000000-0005-0000-0000-000075040000}"/>
    <cellStyle name="Normal 3 2 2 2 3 4 3 2" xfId="5802" xr:uid="{00000000-0005-0000-0000-000076040000}"/>
    <cellStyle name="Normal 3 2 2 2 3 4 3 2 2" xfId="12998" xr:uid="{00000000-0005-0000-0000-000077040000}"/>
    <cellStyle name="Normal 3 2 2 2 3 4 3 3" xfId="9400" xr:uid="{00000000-0005-0000-0000-000078040000}"/>
    <cellStyle name="Normal 3 2 2 2 3 4 4" xfId="4050" xr:uid="{00000000-0005-0000-0000-000079040000}"/>
    <cellStyle name="Normal 3 2 2 2 3 4 4 2" xfId="11246" xr:uid="{00000000-0005-0000-0000-00007A040000}"/>
    <cellStyle name="Normal 3 2 2 2 3 4 5" xfId="7648" xr:uid="{00000000-0005-0000-0000-00007B040000}"/>
    <cellStyle name="Normal 3 2 2 2 3 5" xfId="744" xr:uid="{00000000-0005-0000-0000-00007C040000}"/>
    <cellStyle name="Normal 3 2 2 2 3 5 2" xfId="1620" xr:uid="{00000000-0005-0000-0000-00007D040000}"/>
    <cellStyle name="Normal 3 2 2 2 3 5 2 2" xfId="3372" xr:uid="{00000000-0005-0000-0000-00007E040000}"/>
    <cellStyle name="Normal 3 2 2 2 3 5 2 2 2" xfId="6970" xr:uid="{00000000-0005-0000-0000-00007F040000}"/>
    <cellStyle name="Normal 3 2 2 2 3 5 2 2 2 2" xfId="14166" xr:uid="{00000000-0005-0000-0000-000080040000}"/>
    <cellStyle name="Normal 3 2 2 2 3 5 2 2 3" xfId="10568" xr:uid="{00000000-0005-0000-0000-000081040000}"/>
    <cellStyle name="Normal 3 2 2 2 3 5 2 3" xfId="5218" xr:uid="{00000000-0005-0000-0000-000082040000}"/>
    <cellStyle name="Normal 3 2 2 2 3 5 2 3 2" xfId="12414" xr:uid="{00000000-0005-0000-0000-000083040000}"/>
    <cellStyle name="Normal 3 2 2 2 3 5 2 4" xfId="8816" xr:uid="{00000000-0005-0000-0000-000084040000}"/>
    <cellStyle name="Normal 3 2 2 2 3 5 3" xfId="2496" xr:uid="{00000000-0005-0000-0000-000085040000}"/>
    <cellStyle name="Normal 3 2 2 2 3 5 3 2" xfId="6094" xr:uid="{00000000-0005-0000-0000-000086040000}"/>
    <cellStyle name="Normal 3 2 2 2 3 5 3 2 2" xfId="13290" xr:uid="{00000000-0005-0000-0000-000087040000}"/>
    <cellStyle name="Normal 3 2 2 2 3 5 3 3" xfId="9692" xr:uid="{00000000-0005-0000-0000-000088040000}"/>
    <cellStyle name="Normal 3 2 2 2 3 5 4" xfId="4342" xr:uid="{00000000-0005-0000-0000-000089040000}"/>
    <cellStyle name="Normal 3 2 2 2 3 5 4 2" xfId="11538" xr:uid="{00000000-0005-0000-0000-00008A040000}"/>
    <cellStyle name="Normal 3 2 2 2 3 5 5" xfId="7940" xr:uid="{00000000-0005-0000-0000-00008B040000}"/>
    <cellStyle name="Normal 3 2 2 2 3 6" xfId="1036" xr:uid="{00000000-0005-0000-0000-00008C040000}"/>
    <cellStyle name="Normal 3 2 2 2 3 6 2" xfId="2788" xr:uid="{00000000-0005-0000-0000-00008D040000}"/>
    <cellStyle name="Normal 3 2 2 2 3 6 2 2" xfId="6386" xr:uid="{00000000-0005-0000-0000-00008E040000}"/>
    <cellStyle name="Normal 3 2 2 2 3 6 2 2 2" xfId="13582" xr:uid="{00000000-0005-0000-0000-00008F040000}"/>
    <cellStyle name="Normal 3 2 2 2 3 6 2 3" xfId="9984" xr:uid="{00000000-0005-0000-0000-000090040000}"/>
    <cellStyle name="Normal 3 2 2 2 3 6 3" xfId="4634" xr:uid="{00000000-0005-0000-0000-000091040000}"/>
    <cellStyle name="Normal 3 2 2 2 3 6 3 2" xfId="11830" xr:uid="{00000000-0005-0000-0000-000092040000}"/>
    <cellStyle name="Normal 3 2 2 2 3 6 4" xfId="8232" xr:uid="{00000000-0005-0000-0000-000093040000}"/>
    <cellStyle name="Normal 3 2 2 2 3 7" xfId="1912" xr:uid="{00000000-0005-0000-0000-000094040000}"/>
    <cellStyle name="Normal 3 2 2 2 3 7 2" xfId="5510" xr:uid="{00000000-0005-0000-0000-000095040000}"/>
    <cellStyle name="Normal 3 2 2 2 3 7 2 2" xfId="12706" xr:uid="{00000000-0005-0000-0000-000096040000}"/>
    <cellStyle name="Normal 3 2 2 2 3 7 3" xfId="9108" xr:uid="{00000000-0005-0000-0000-000097040000}"/>
    <cellStyle name="Normal 3 2 2 2 3 8" xfId="3678" xr:uid="{00000000-0005-0000-0000-000098040000}"/>
    <cellStyle name="Normal 3 2 2 2 3 8 2" xfId="7276" xr:uid="{00000000-0005-0000-0000-000099040000}"/>
    <cellStyle name="Normal 3 2 2 2 3 8 2 2" xfId="14472" xr:uid="{00000000-0005-0000-0000-00009A040000}"/>
    <cellStyle name="Normal 3 2 2 2 3 8 3" xfId="10874" xr:uid="{00000000-0005-0000-0000-00009B040000}"/>
    <cellStyle name="Normal 3 2 2 2 3 9" xfId="3758" xr:uid="{00000000-0005-0000-0000-00009C040000}"/>
    <cellStyle name="Normal 3 2 2 2 3 9 2" xfId="10954" xr:uid="{00000000-0005-0000-0000-00009D040000}"/>
    <cellStyle name="Normal 3 2 2 2 4" xfId="86" xr:uid="{00000000-0005-0000-0000-00009E040000}"/>
    <cellStyle name="Normal 3 2 2 2 4 10" xfId="7378" xr:uid="{00000000-0005-0000-0000-00009F040000}"/>
    <cellStyle name="Normal 3 2 2 2 4 11" xfId="173" xr:uid="{00000000-0005-0000-0000-0000A0040000}"/>
    <cellStyle name="Normal 3 2 2 2 4 2" xfId="258" xr:uid="{00000000-0005-0000-0000-0000A1040000}"/>
    <cellStyle name="Normal 3 2 2 2 4 2 2" xfId="405" xr:uid="{00000000-0005-0000-0000-0000A2040000}"/>
    <cellStyle name="Normal 3 2 2 2 4 2 2 2" xfId="697" xr:uid="{00000000-0005-0000-0000-0000A3040000}"/>
    <cellStyle name="Normal 3 2 2 2 4 2 2 2 2" xfId="1576" xr:uid="{00000000-0005-0000-0000-0000A4040000}"/>
    <cellStyle name="Normal 3 2 2 2 4 2 2 2 2 2" xfId="3328" xr:uid="{00000000-0005-0000-0000-0000A5040000}"/>
    <cellStyle name="Normal 3 2 2 2 4 2 2 2 2 2 2" xfId="6926" xr:uid="{00000000-0005-0000-0000-0000A6040000}"/>
    <cellStyle name="Normal 3 2 2 2 4 2 2 2 2 2 2 2" xfId="14122" xr:uid="{00000000-0005-0000-0000-0000A7040000}"/>
    <cellStyle name="Normal 3 2 2 2 4 2 2 2 2 2 3" xfId="10524" xr:uid="{00000000-0005-0000-0000-0000A8040000}"/>
    <cellStyle name="Normal 3 2 2 2 4 2 2 2 2 3" xfId="5174" xr:uid="{00000000-0005-0000-0000-0000A9040000}"/>
    <cellStyle name="Normal 3 2 2 2 4 2 2 2 2 3 2" xfId="12370" xr:uid="{00000000-0005-0000-0000-0000AA040000}"/>
    <cellStyle name="Normal 3 2 2 2 4 2 2 2 2 4" xfId="8772" xr:uid="{00000000-0005-0000-0000-0000AB040000}"/>
    <cellStyle name="Normal 3 2 2 2 4 2 2 2 3" xfId="2452" xr:uid="{00000000-0005-0000-0000-0000AC040000}"/>
    <cellStyle name="Normal 3 2 2 2 4 2 2 2 3 2" xfId="6050" xr:uid="{00000000-0005-0000-0000-0000AD040000}"/>
    <cellStyle name="Normal 3 2 2 2 4 2 2 2 3 2 2" xfId="13246" xr:uid="{00000000-0005-0000-0000-0000AE040000}"/>
    <cellStyle name="Normal 3 2 2 2 4 2 2 2 3 3" xfId="9648" xr:uid="{00000000-0005-0000-0000-0000AF040000}"/>
    <cellStyle name="Normal 3 2 2 2 4 2 2 2 4" xfId="4298" xr:uid="{00000000-0005-0000-0000-0000B0040000}"/>
    <cellStyle name="Normal 3 2 2 2 4 2 2 2 4 2" xfId="11494" xr:uid="{00000000-0005-0000-0000-0000B1040000}"/>
    <cellStyle name="Normal 3 2 2 2 4 2 2 2 5" xfId="7896" xr:uid="{00000000-0005-0000-0000-0000B2040000}"/>
    <cellStyle name="Normal 3 2 2 2 4 2 2 3" xfId="992" xr:uid="{00000000-0005-0000-0000-0000B3040000}"/>
    <cellStyle name="Normal 3 2 2 2 4 2 2 3 2" xfId="1868" xr:uid="{00000000-0005-0000-0000-0000B4040000}"/>
    <cellStyle name="Normal 3 2 2 2 4 2 2 3 2 2" xfId="3620" xr:uid="{00000000-0005-0000-0000-0000B5040000}"/>
    <cellStyle name="Normal 3 2 2 2 4 2 2 3 2 2 2" xfId="7218" xr:uid="{00000000-0005-0000-0000-0000B6040000}"/>
    <cellStyle name="Normal 3 2 2 2 4 2 2 3 2 2 2 2" xfId="14414" xr:uid="{00000000-0005-0000-0000-0000B7040000}"/>
    <cellStyle name="Normal 3 2 2 2 4 2 2 3 2 2 3" xfId="10816" xr:uid="{00000000-0005-0000-0000-0000B8040000}"/>
    <cellStyle name="Normal 3 2 2 2 4 2 2 3 2 3" xfId="5466" xr:uid="{00000000-0005-0000-0000-0000B9040000}"/>
    <cellStyle name="Normal 3 2 2 2 4 2 2 3 2 3 2" xfId="12662" xr:uid="{00000000-0005-0000-0000-0000BA040000}"/>
    <cellStyle name="Normal 3 2 2 2 4 2 2 3 2 4" xfId="9064" xr:uid="{00000000-0005-0000-0000-0000BB040000}"/>
    <cellStyle name="Normal 3 2 2 2 4 2 2 3 3" xfId="2744" xr:uid="{00000000-0005-0000-0000-0000BC040000}"/>
    <cellStyle name="Normal 3 2 2 2 4 2 2 3 3 2" xfId="6342" xr:uid="{00000000-0005-0000-0000-0000BD040000}"/>
    <cellStyle name="Normal 3 2 2 2 4 2 2 3 3 2 2" xfId="13538" xr:uid="{00000000-0005-0000-0000-0000BE040000}"/>
    <cellStyle name="Normal 3 2 2 2 4 2 2 3 3 3" xfId="9940" xr:uid="{00000000-0005-0000-0000-0000BF040000}"/>
    <cellStyle name="Normal 3 2 2 2 4 2 2 3 4" xfId="4590" xr:uid="{00000000-0005-0000-0000-0000C0040000}"/>
    <cellStyle name="Normal 3 2 2 2 4 2 2 3 4 2" xfId="11786" xr:uid="{00000000-0005-0000-0000-0000C1040000}"/>
    <cellStyle name="Normal 3 2 2 2 4 2 2 3 5" xfId="8188" xr:uid="{00000000-0005-0000-0000-0000C2040000}"/>
    <cellStyle name="Normal 3 2 2 2 4 2 2 4" xfId="1284" xr:uid="{00000000-0005-0000-0000-0000C3040000}"/>
    <cellStyle name="Normal 3 2 2 2 4 2 2 4 2" xfId="3036" xr:uid="{00000000-0005-0000-0000-0000C4040000}"/>
    <cellStyle name="Normal 3 2 2 2 4 2 2 4 2 2" xfId="6634" xr:uid="{00000000-0005-0000-0000-0000C5040000}"/>
    <cellStyle name="Normal 3 2 2 2 4 2 2 4 2 2 2" xfId="13830" xr:uid="{00000000-0005-0000-0000-0000C6040000}"/>
    <cellStyle name="Normal 3 2 2 2 4 2 2 4 2 3" xfId="10232" xr:uid="{00000000-0005-0000-0000-0000C7040000}"/>
    <cellStyle name="Normal 3 2 2 2 4 2 2 4 3" xfId="4882" xr:uid="{00000000-0005-0000-0000-0000C8040000}"/>
    <cellStyle name="Normal 3 2 2 2 4 2 2 4 3 2" xfId="12078" xr:uid="{00000000-0005-0000-0000-0000C9040000}"/>
    <cellStyle name="Normal 3 2 2 2 4 2 2 4 4" xfId="8480" xr:uid="{00000000-0005-0000-0000-0000CA040000}"/>
    <cellStyle name="Normal 3 2 2 2 4 2 2 5" xfId="2160" xr:uid="{00000000-0005-0000-0000-0000CB040000}"/>
    <cellStyle name="Normal 3 2 2 2 4 2 2 5 2" xfId="5758" xr:uid="{00000000-0005-0000-0000-0000CC040000}"/>
    <cellStyle name="Normal 3 2 2 2 4 2 2 5 2 2" xfId="12954" xr:uid="{00000000-0005-0000-0000-0000CD040000}"/>
    <cellStyle name="Normal 3 2 2 2 4 2 2 5 3" xfId="9356" xr:uid="{00000000-0005-0000-0000-0000CE040000}"/>
    <cellStyle name="Normal 3 2 2 2 4 2 2 6" xfId="4006" xr:uid="{00000000-0005-0000-0000-0000CF040000}"/>
    <cellStyle name="Normal 3 2 2 2 4 2 2 6 2" xfId="11202" xr:uid="{00000000-0005-0000-0000-0000D0040000}"/>
    <cellStyle name="Normal 3 2 2 2 4 2 2 7" xfId="7604" xr:uid="{00000000-0005-0000-0000-0000D1040000}"/>
    <cellStyle name="Normal 3 2 2 2 4 2 3" xfId="551" xr:uid="{00000000-0005-0000-0000-0000D2040000}"/>
    <cellStyle name="Normal 3 2 2 2 4 2 3 2" xfId="1430" xr:uid="{00000000-0005-0000-0000-0000D3040000}"/>
    <cellStyle name="Normal 3 2 2 2 4 2 3 2 2" xfId="3182" xr:uid="{00000000-0005-0000-0000-0000D4040000}"/>
    <cellStyle name="Normal 3 2 2 2 4 2 3 2 2 2" xfId="6780" xr:uid="{00000000-0005-0000-0000-0000D5040000}"/>
    <cellStyle name="Normal 3 2 2 2 4 2 3 2 2 2 2" xfId="13976" xr:uid="{00000000-0005-0000-0000-0000D6040000}"/>
    <cellStyle name="Normal 3 2 2 2 4 2 3 2 2 3" xfId="10378" xr:uid="{00000000-0005-0000-0000-0000D7040000}"/>
    <cellStyle name="Normal 3 2 2 2 4 2 3 2 3" xfId="5028" xr:uid="{00000000-0005-0000-0000-0000D8040000}"/>
    <cellStyle name="Normal 3 2 2 2 4 2 3 2 3 2" xfId="12224" xr:uid="{00000000-0005-0000-0000-0000D9040000}"/>
    <cellStyle name="Normal 3 2 2 2 4 2 3 2 4" xfId="8626" xr:uid="{00000000-0005-0000-0000-0000DA040000}"/>
    <cellStyle name="Normal 3 2 2 2 4 2 3 3" xfId="2306" xr:uid="{00000000-0005-0000-0000-0000DB040000}"/>
    <cellStyle name="Normal 3 2 2 2 4 2 3 3 2" xfId="5904" xr:uid="{00000000-0005-0000-0000-0000DC040000}"/>
    <cellStyle name="Normal 3 2 2 2 4 2 3 3 2 2" xfId="13100" xr:uid="{00000000-0005-0000-0000-0000DD040000}"/>
    <cellStyle name="Normal 3 2 2 2 4 2 3 3 3" xfId="9502" xr:uid="{00000000-0005-0000-0000-0000DE040000}"/>
    <cellStyle name="Normal 3 2 2 2 4 2 3 4" xfId="4152" xr:uid="{00000000-0005-0000-0000-0000DF040000}"/>
    <cellStyle name="Normal 3 2 2 2 4 2 3 4 2" xfId="11348" xr:uid="{00000000-0005-0000-0000-0000E0040000}"/>
    <cellStyle name="Normal 3 2 2 2 4 2 3 5" xfId="7750" xr:uid="{00000000-0005-0000-0000-0000E1040000}"/>
    <cellStyle name="Normal 3 2 2 2 4 2 4" xfId="846" xr:uid="{00000000-0005-0000-0000-0000E2040000}"/>
    <cellStyle name="Normal 3 2 2 2 4 2 4 2" xfId="1722" xr:uid="{00000000-0005-0000-0000-0000E3040000}"/>
    <cellStyle name="Normal 3 2 2 2 4 2 4 2 2" xfId="3474" xr:uid="{00000000-0005-0000-0000-0000E4040000}"/>
    <cellStyle name="Normal 3 2 2 2 4 2 4 2 2 2" xfId="7072" xr:uid="{00000000-0005-0000-0000-0000E5040000}"/>
    <cellStyle name="Normal 3 2 2 2 4 2 4 2 2 2 2" xfId="14268" xr:uid="{00000000-0005-0000-0000-0000E6040000}"/>
    <cellStyle name="Normal 3 2 2 2 4 2 4 2 2 3" xfId="10670" xr:uid="{00000000-0005-0000-0000-0000E7040000}"/>
    <cellStyle name="Normal 3 2 2 2 4 2 4 2 3" xfId="5320" xr:uid="{00000000-0005-0000-0000-0000E8040000}"/>
    <cellStyle name="Normal 3 2 2 2 4 2 4 2 3 2" xfId="12516" xr:uid="{00000000-0005-0000-0000-0000E9040000}"/>
    <cellStyle name="Normal 3 2 2 2 4 2 4 2 4" xfId="8918" xr:uid="{00000000-0005-0000-0000-0000EA040000}"/>
    <cellStyle name="Normal 3 2 2 2 4 2 4 3" xfId="2598" xr:uid="{00000000-0005-0000-0000-0000EB040000}"/>
    <cellStyle name="Normal 3 2 2 2 4 2 4 3 2" xfId="6196" xr:uid="{00000000-0005-0000-0000-0000EC040000}"/>
    <cellStyle name="Normal 3 2 2 2 4 2 4 3 2 2" xfId="13392" xr:uid="{00000000-0005-0000-0000-0000ED040000}"/>
    <cellStyle name="Normal 3 2 2 2 4 2 4 3 3" xfId="9794" xr:uid="{00000000-0005-0000-0000-0000EE040000}"/>
    <cellStyle name="Normal 3 2 2 2 4 2 4 4" xfId="4444" xr:uid="{00000000-0005-0000-0000-0000EF040000}"/>
    <cellStyle name="Normal 3 2 2 2 4 2 4 4 2" xfId="11640" xr:uid="{00000000-0005-0000-0000-0000F0040000}"/>
    <cellStyle name="Normal 3 2 2 2 4 2 4 5" xfId="8042" xr:uid="{00000000-0005-0000-0000-0000F1040000}"/>
    <cellStyle name="Normal 3 2 2 2 4 2 5" xfId="1138" xr:uid="{00000000-0005-0000-0000-0000F2040000}"/>
    <cellStyle name="Normal 3 2 2 2 4 2 5 2" xfId="2890" xr:uid="{00000000-0005-0000-0000-0000F3040000}"/>
    <cellStyle name="Normal 3 2 2 2 4 2 5 2 2" xfId="6488" xr:uid="{00000000-0005-0000-0000-0000F4040000}"/>
    <cellStyle name="Normal 3 2 2 2 4 2 5 2 2 2" xfId="13684" xr:uid="{00000000-0005-0000-0000-0000F5040000}"/>
    <cellStyle name="Normal 3 2 2 2 4 2 5 2 3" xfId="10086" xr:uid="{00000000-0005-0000-0000-0000F6040000}"/>
    <cellStyle name="Normal 3 2 2 2 4 2 5 3" xfId="4736" xr:uid="{00000000-0005-0000-0000-0000F7040000}"/>
    <cellStyle name="Normal 3 2 2 2 4 2 5 3 2" xfId="11932" xr:uid="{00000000-0005-0000-0000-0000F8040000}"/>
    <cellStyle name="Normal 3 2 2 2 4 2 5 4" xfId="8334" xr:uid="{00000000-0005-0000-0000-0000F9040000}"/>
    <cellStyle name="Normal 3 2 2 2 4 2 6" xfId="2014" xr:uid="{00000000-0005-0000-0000-0000FA040000}"/>
    <cellStyle name="Normal 3 2 2 2 4 2 6 2" xfId="5612" xr:uid="{00000000-0005-0000-0000-0000FB040000}"/>
    <cellStyle name="Normal 3 2 2 2 4 2 6 2 2" xfId="12808" xr:uid="{00000000-0005-0000-0000-0000FC040000}"/>
    <cellStyle name="Normal 3 2 2 2 4 2 6 3" xfId="9210" xr:uid="{00000000-0005-0000-0000-0000FD040000}"/>
    <cellStyle name="Normal 3 2 2 2 4 2 7" xfId="3860" xr:uid="{00000000-0005-0000-0000-0000FE040000}"/>
    <cellStyle name="Normal 3 2 2 2 4 2 7 2" xfId="11056" xr:uid="{00000000-0005-0000-0000-0000FF040000}"/>
    <cellStyle name="Normal 3 2 2 2 4 2 8" xfId="7458" xr:uid="{00000000-0005-0000-0000-000000050000}"/>
    <cellStyle name="Normal 3 2 2 2 4 3" xfId="325" xr:uid="{00000000-0005-0000-0000-000001050000}"/>
    <cellStyle name="Normal 3 2 2 2 4 3 2" xfId="617" xr:uid="{00000000-0005-0000-0000-000002050000}"/>
    <cellStyle name="Normal 3 2 2 2 4 3 2 2" xfId="1496" xr:uid="{00000000-0005-0000-0000-000003050000}"/>
    <cellStyle name="Normal 3 2 2 2 4 3 2 2 2" xfId="3248" xr:uid="{00000000-0005-0000-0000-000004050000}"/>
    <cellStyle name="Normal 3 2 2 2 4 3 2 2 2 2" xfId="6846" xr:uid="{00000000-0005-0000-0000-000005050000}"/>
    <cellStyle name="Normal 3 2 2 2 4 3 2 2 2 2 2" xfId="14042" xr:uid="{00000000-0005-0000-0000-000006050000}"/>
    <cellStyle name="Normal 3 2 2 2 4 3 2 2 2 3" xfId="10444" xr:uid="{00000000-0005-0000-0000-000007050000}"/>
    <cellStyle name="Normal 3 2 2 2 4 3 2 2 3" xfId="5094" xr:uid="{00000000-0005-0000-0000-000008050000}"/>
    <cellStyle name="Normal 3 2 2 2 4 3 2 2 3 2" xfId="12290" xr:uid="{00000000-0005-0000-0000-000009050000}"/>
    <cellStyle name="Normal 3 2 2 2 4 3 2 2 4" xfId="8692" xr:uid="{00000000-0005-0000-0000-00000A050000}"/>
    <cellStyle name="Normal 3 2 2 2 4 3 2 3" xfId="2372" xr:uid="{00000000-0005-0000-0000-00000B050000}"/>
    <cellStyle name="Normal 3 2 2 2 4 3 2 3 2" xfId="5970" xr:uid="{00000000-0005-0000-0000-00000C050000}"/>
    <cellStyle name="Normal 3 2 2 2 4 3 2 3 2 2" xfId="13166" xr:uid="{00000000-0005-0000-0000-00000D050000}"/>
    <cellStyle name="Normal 3 2 2 2 4 3 2 3 3" xfId="9568" xr:uid="{00000000-0005-0000-0000-00000E050000}"/>
    <cellStyle name="Normal 3 2 2 2 4 3 2 4" xfId="4218" xr:uid="{00000000-0005-0000-0000-00000F050000}"/>
    <cellStyle name="Normal 3 2 2 2 4 3 2 4 2" xfId="11414" xr:uid="{00000000-0005-0000-0000-000010050000}"/>
    <cellStyle name="Normal 3 2 2 2 4 3 2 5" xfId="7816" xr:uid="{00000000-0005-0000-0000-000011050000}"/>
    <cellStyle name="Normal 3 2 2 2 4 3 3" xfId="912" xr:uid="{00000000-0005-0000-0000-000012050000}"/>
    <cellStyle name="Normal 3 2 2 2 4 3 3 2" xfId="1788" xr:uid="{00000000-0005-0000-0000-000013050000}"/>
    <cellStyle name="Normal 3 2 2 2 4 3 3 2 2" xfId="3540" xr:uid="{00000000-0005-0000-0000-000014050000}"/>
    <cellStyle name="Normal 3 2 2 2 4 3 3 2 2 2" xfId="7138" xr:uid="{00000000-0005-0000-0000-000015050000}"/>
    <cellStyle name="Normal 3 2 2 2 4 3 3 2 2 2 2" xfId="14334" xr:uid="{00000000-0005-0000-0000-000016050000}"/>
    <cellStyle name="Normal 3 2 2 2 4 3 3 2 2 3" xfId="10736" xr:uid="{00000000-0005-0000-0000-000017050000}"/>
    <cellStyle name="Normal 3 2 2 2 4 3 3 2 3" xfId="5386" xr:uid="{00000000-0005-0000-0000-000018050000}"/>
    <cellStyle name="Normal 3 2 2 2 4 3 3 2 3 2" xfId="12582" xr:uid="{00000000-0005-0000-0000-000019050000}"/>
    <cellStyle name="Normal 3 2 2 2 4 3 3 2 4" xfId="8984" xr:uid="{00000000-0005-0000-0000-00001A050000}"/>
    <cellStyle name="Normal 3 2 2 2 4 3 3 3" xfId="2664" xr:uid="{00000000-0005-0000-0000-00001B050000}"/>
    <cellStyle name="Normal 3 2 2 2 4 3 3 3 2" xfId="6262" xr:uid="{00000000-0005-0000-0000-00001C050000}"/>
    <cellStyle name="Normal 3 2 2 2 4 3 3 3 2 2" xfId="13458" xr:uid="{00000000-0005-0000-0000-00001D050000}"/>
    <cellStyle name="Normal 3 2 2 2 4 3 3 3 3" xfId="9860" xr:uid="{00000000-0005-0000-0000-00001E050000}"/>
    <cellStyle name="Normal 3 2 2 2 4 3 3 4" xfId="4510" xr:uid="{00000000-0005-0000-0000-00001F050000}"/>
    <cellStyle name="Normal 3 2 2 2 4 3 3 4 2" xfId="11706" xr:uid="{00000000-0005-0000-0000-000020050000}"/>
    <cellStyle name="Normal 3 2 2 2 4 3 3 5" xfId="8108" xr:uid="{00000000-0005-0000-0000-000021050000}"/>
    <cellStyle name="Normal 3 2 2 2 4 3 4" xfId="1204" xr:uid="{00000000-0005-0000-0000-000022050000}"/>
    <cellStyle name="Normal 3 2 2 2 4 3 4 2" xfId="2956" xr:uid="{00000000-0005-0000-0000-000023050000}"/>
    <cellStyle name="Normal 3 2 2 2 4 3 4 2 2" xfId="6554" xr:uid="{00000000-0005-0000-0000-000024050000}"/>
    <cellStyle name="Normal 3 2 2 2 4 3 4 2 2 2" xfId="13750" xr:uid="{00000000-0005-0000-0000-000025050000}"/>
    <cellStyle name="Normal 3 2 2 2 4 3 4 2 3" xfId="10152" xr:uid="{00000000-0005-0000-0000-000026050000}"/>
    <cellStyle name="Normal 3 2 2 2 4 3 4 3" xfId="4802" xr:uid="{00000000-0005-0000-0000-000027050000}"/>
    <cellStyle name="Normal 3 2 2 2 4 3 4 3 2" xfId="11998" xr:uid="{00000000-0005-0000-0000-000028050000}"/>
    <cellStyle name="Normal 3 2 2 2 4 3 4 4" xfId="8400" xr:uid="{00000000-0005-0000-0000-000029050000}"/>
    <cellStyle name="Normal 3 2 2 2 4 3 5" xfId="2080" xr:uid="{00000000-0005-0000-0000-00002A050000}"/>
    <cellStyle name="Normal 3 2 2 2 4 3 5 2" xfId="5678" xr:uid="{00000000-0005-0000-0000-00002B050000}"/>
    <cellStyle name="Normal 3 2 2 2 4 3 5 2 2" xfId="12874" xr:uid="{00000000-0005-0000-0000-00002C050000}"/>
    <cellStyle name="Normal 3 2 2 2 4 3 5 3" xfId="9276" xr:uid="{00000000-0005-0000-0000-00002D050000}"/>
    <cellStyle name="Normal 3 2 2 2 4 3 6" xfId="3926" xr:uid="{00000000-0005-0000-0000-00002E050000}"/>
    <cellStyle name="Normal 3 2 2 2 4 3 6 2" xfId="11122" xr:uid="{00000000-0005-0000-0000-00002F050000}"/>
    <cellStyle name="Normal 3 2 2 2 4 3 7" xfId="7524" xr:uid="{00000000-0005-0000-0000-000030050000}"/>
    <cellStyle name="Normal 3 2 2 2 4 4" xfId="471" xr:uid="{00000000-0005-0000-0000-000031050000}"/>
    <cellStyle name="Normal 3 2 2 2 4 4 2" xfId="1350" xr:uid="{00000000-0005-0000-0000-000032050000}"/>
    <cellStyle name="Normal 3 2 2 2 4 4 2 2" xfId="3102" xr:uid="{00000000-0005-0000-0000-000033050000}"/>
    <cellStyle name="Normal 3 2 2 2 4 4 2 2 2" xfId="6700" xr:uid="{00000000-0005-0000-0000-000034050000}"/>
    <cellStyle name="Normal 3 2 2 2 4 4 2 2 2 2" xfId="13896" xr:uid="{00000000-0005-0000-0000-000035050000}"/>
    <cellStyle name="Normal 3 2 2 2 4 4 2 2 3" xfId="10298" xr:uid="{00000000-0005-0000-0000-000036050000}"/>
    <cellStyle name="Normal 3 2 2 2 4 4 2 3" xfId="4948" xr:uid="{00000000-0005-0000-0000-000037050000}"/>
    <cellStyle name="Normal 3 2 2 2 4 4 2 3 2" xfId="12144" xr:uid="{00000000-0005-0000-0000-000038050000}"/>
    <cellStyle name="Normal 3 2 2 2 4 4 2 4" xfId="8546" xr:uid="{00000000-0005-0000-0000-000039050000}"/>
    <cellStyle name="Normal 3 2 2 2 4 4 3" xfId="2226" xr:uid="{00000000-0005-0000-0000-00003A050000}"/>
    <cellStyle name="Normal 3 2 2 2 4 4 3 2" xfId="5824" xr:uid="{00000000-0005-0000-0000-00003B050000}"/>
    <cellStyle name="Normal 3 2 2 2 4 4 3 2 2" xfId="13020" xr:uid="{00000000-0005-0000-0000-00003C050000}"/>
    <cellStyle name="Normal 3 2 2 2 4 4 3 3" xfId="9422" xr:uid="{00000000-0005-0000-0000-00003D050000}"/>
    <cellStyle name="Normal 3 2 2 2 4 4 4" xfId="4072" xr:uid="{00000000-0005-0000-0000-00003E050000}"/>
    <cellStyle name="Normal 3 2 2 2 4 4 4 2" xfId="11268" xr:uid="{00000000-0005-0000-0000-00003F050000}"/>
    <cellStyle name="Normal 3 2 2 2 4 4 5" xfId="7670" xr:uid="{00000000-0005-0000-0000-000040050000}"/>
    <cellStyle name="Normal 3 2 2 2 4 5" xfId="766" xr:uid="{00000000-0005-0000-0000-000041050000}"/>
    <cellStyle name="Normal 3 2 2 2 4 5 2" xfId="1642" xr:uid="{00000000-0005-0000-0000-000042050000}"/>
    <cellStyle name="Normal 3 2 2 2 4 5 2 2" xfId="3394" xr:uid="{00000000-0005-0000-0000-000043050000}"/>
    <cellStyle name="Normal 3 2 2 2 4 5 2 2 2" xfId="6992" xr:uid="{00000000-0005-0000-0000-000044050000}"/>
    <cellStyle name="Normal 3 2 2 2 4 5 2 2 2 2" xfId="14188" xr:uid="{00000000-0005-0000-0000-000045050000}"/>
    <cellStyle name="Normal 3 2 2 2 4 5 2 2 3" xfId="10590" xr:uid="{00000000-0005-0000-0000-000046050000}"/>
    <cellStyle name="Normal 3 2 2 2 4 5 2 3" xfId="5240" xr:uid="{00000000-0005-0000-0000-000047050000}"/>
    <cellStyle name="Normal 3 2 2 2 4 5 2 3 2" xfId="12436" xr:uid="{00000000-0005-0000-0000-000048050000}"/>
    <cellStyle name="Normal 3 2 2 2 4 5 2 4" xfId="8838" xr:uid="{00000000-0005-0000-0000-000049050000}"/>
    <cellStyle name="Normal 3 2 2 2 4 5 3" xfId="2518" xr:uid="{00000000-0005-0000-0000-00004A050000}"/>
    <cellStyle name="Normal 3 2 2 2 4 5 3 2" xfId="6116" xr:uid="{00000000-0005-0000-0000-00004B050000}"/>
    <cellStyle name="Normal 3 2 2 2 4 5 3 2 2" xfId="13312" xr:uid="{00000000-0005-0000-0000-00004C050000}"/>
    <cellStyle name="Normal 3 2 2 2 4 5 3 3" xfId="9714" xr:uid="{00000000-0005-0000-0000-00004D050000}"/>
    <cellStyle name="Normal 3 2 2 2 4 5 4" xfId="4364" xr:uid="{00000000-0005-0000-0000-00004E050000}"/>
    <cellStyle name="Normal 3 2 2 2 4 5 4 2" xfId="11560" xr:uid="{00000000-0005-0000-0000-00004F050000}"/>
    <cellStyle name="Normal 3 2 2 2 4 5 5" xfId="7962" xr:uid="{00000000-0005-0000-0000-000050050000}"/>
    <cellStyle name="Normal 3 2 2 2 4 6" xfId="1058" xr:uid="{00000000-0005-0000-0000-000051050000}"/>
    <cellStyle name="Normal 3 2 2 2 4 6 2" xfId="2810" xr:uid="{00000000-0005-0000-0000-000052050000}"/>
    <cellStyle name="Normal 3 2 2 2 4 6 2 2" xfId="6408" xr:uid="{00000000-0005-0000-0000-000053050000}"/>
    <cellStyle name="Normal 3 2 2 2 4 6 2 2 2" xfId="13604" xr:uid="{00000000-0005-0000-0000-000054050000}"/>
    <cellStyle name="Normal 3 2 2 2 4 6 2 3" xfId="10006" xr:uid="{00000000-0005-0000-0000-000055050000}"/>
    <cellStyle name="Normal 3 2 2 2 4 6 3" xfId="4656" xr:uid="{00000000-0005-0000-0000-000056050000}"/>
    <cellStyle name="Normal 3 2 2 2 4 6 3 2" xfId="11852" xr:uid="{00000000-0005-0000-0000-000057050000}"/>
    <cellStyle name="Normal 3 2 2 2 4 6 4" xfId="8254" xr:uid="{00000000-0005-0000-0000-000058050000}"/>
    <cellStyle name="Normal 3 2 2 2 4 7" xfId="1934" xr:uid="{00000000-0005-0000-0000-000059050000}"/>
    <cellStyle name="Normal 3 2 2 2 4 7 2" xfId="5532" xr:uid="{00000000-0005-0000-0000-00005A050000}"/>
    <cellStyle name="Normal 3 2 2 2 4 7 2 2" xfId="12728" xr:uid="{00000000-0005-0000-0000-00005B050000}"/>
    <cellStyle name="Normal 3 2 2 2 4 7 3" xfId="9130" xr:uid="{00000000-0005-0000-0000-00005C050000}"/>
    <cellStyle name="Normal 3 2 2 2 4 8" xfId="3700" xr:uid="{00000000-0005-0000-0000-00005D050000}"/>
    <cellStyle name="Normal 3 2 2 2 4 8 2" xfId="7298" xr:uid="{00000000-0005-0000-0000-00005E050000}"/>
    <cellStyle name="Normal 3 2 2 2 4 8 2 2" xfId="14494" xr:uid="{00000000-0005-0000-0000-00005F050000}"/>
    <cellStyle name="Normal 3 2 2 2 4 8 3" xfId="10896" xr:uid="{00000000-0005-0000-0000-000060050000}"/>
    <cellStyle name="Normal 3 2 2 2 4 9" xfId="3780" xr:uid="{00000000-0005-0000-0000-000061050000}"/>
    <cellStyle name="Normal 3 2 2 2 4 9 2" xfId="10976" xr:uid="{00000000-0005-0000-0000-000062050000}"/>
    <cellStyle name="Normal 3 2 2 2 5" xfId="117" xr:uid="{00000000-0005-0000-0000-000063050000}"/>
    <cellStyle name="Normal 3 2 2 2 5 10" xfId="203" xr:uid="{00000000-0005-0000-0000-000064050000}"/>
    <cellStyle name="Normal 3 2 2 2 5 2" xfId="353" xr:uid="{00000000-0005-0000-0000-000065050000}"/>
    <cellStyle name="Normal 3 2 2 2 5 2 2" xfId="645" xr:uid="{00000000-0005-0000-0000-000066050000}"/>
    <cellStyle name="Normal 3 2 2 2 5 2 2 2" xfId="1524" xr:uid="{00000000-0005-0000-0000-000067050000}"/>
    <cellStyle name="Normal 3 2 2 2 5 2 2 2 2" xfId="3276" xr:uid="{00000000-0005-0000-0000-000068050000}"/>
    <cellStyle name="Normal 3 2 2 2 5 2 2 2 2 2" xfId="6874" xr:uid="{00000000-0005-0000-0000-000069050000}"/>
    <cellStyle name="Normal 3 2 2 2 5 2 2 2 2 2 2" xfId="14070" xr:uid="{00000000-0005-0000-0000-00006A050000}"/>
    <cellStyle name="Normal 3 2 2 2 5 2 2 2 2 3" xfId="10472" xr:uid="{00000000-0005-0000-0000-00006B050000}"/>
    <cellStyle name="Normal 3 2 2 2 5 2 2 2 3" xfId="5122" xr:uid="{00000000-0005-0000-0000-00006C050000}"/>
    <cellStyle name="Normal 3 2 2 2 5 2 2 2 3 2" xfId="12318" xr:uid="{00000000-0005-0000-0000-00006D050000}"/>
    <cellStyle name="Normal 3 2 2 2 5 2 2 2 4" xfId="8720" xr:uid="{00000000-0005-0000-0000-00006E050000}"/>
    <cellStyle name="Normal 3 2 2 2 5 2 2 3" xfId="2400" xr:uid="{00000000-0005-0000-0000-00006F050000}"/>
    <cellStyle name="Normal 3 2 2 2 5 2 2 3 2" xfId="5998" xr:uid="{00000000-0005-0000-0000-000070050000}"/>
    <cellStyle name="Normal 3 2 2 2 5 2 2 3 2 2" xfId="13194" xr:uid="{00000000-0005-0000-0000-000071050000}"/>
    <cellStyle name="Normal 3 2 2 2 5 2 2 3 3" xfId="9596" xr:uid="{00000000-0005-0000-0000-000072050000}"/>
    <cellStyle name="Normal 3 2 2 2 5 2 2 4" xfId="4246" xr:uid="{00000000-0005-0000-0000-000073050000}"/>
    <cellStyle name="Normal 3 2 2 2 5 2 2 4 2" xfId="11442" xr:uid="{00000000-0005-0000-0000-000074050000}"/>
    <cellStyle name="Normal 3 2 2 2 5 2 2 5" xfId="7844" xr:uid="{00000000-0005-0000-0000-000075050000}"/>
    <cellStyle name="Normal 3 2 2 2 5 2 3" xfId="940" xr:uid="{00000000-0005-0000-0000-000076050000}"/>
    <cellStyle name="Normal 3 2 2 2 5 2 3 2" xfId="1816" xr:uid="{00000000-0005-0000-0000-000077050000}"/>
    <cellStyle name="Normal 3 2 2 2 5 2 3 2 2" xfId="3568" xr:uid="{00000000-0005-0000-0000-000078050000}"/>
    <cellStyle name="Normal 3 2 2 2 5 2 3 2 2 2" xfId="7166" xr:uid="{00000000-0005-0000-0000-000079050000}"/>
    <cellStyle name="Normal 3 2 2 2 5 2 3 2 2 2 2" xfId="14362" xr:uid="{00000000-0005-0000-0000-00007A050000}"/>
    <cellStyle name="Normal 3 2 2 2 5 2 3 2 2 3" xfId="10764" xr:uid="{00000000-0005-0000-0000-00007B050000}"/>
    <cellStyle name="Normal 3 2 2 2 5 2 3 2 3" xfId="5414" xr:uid="{00000000-0005-0000-0000-00007C050000}"/>
    <cellStyle name="Normal 3 2 2 2 5 2 3 2 3 2" xfId="12610" xr:uid="{00000000-0005-0000-0000-00007D050000}"/>
    <cellStyle name="Normal 3 2 2 2 5 2 3 2 4" xfId="9012" xr:uid="{00000000-0005-0000-0000-00007E050000}"/>
    <cellStyle name="Normal 3 2 2 2 5 2 3 3" xfId="2692" xr:uid="{00000000-0005-0000-0000-00007F050000}"/>
    <cellStyle name="Normal 3 2 2 2 5 2 3 3 2" xfId="6290" xr:uid="{00000000-0005-0000-0000-000080050000}"/>
    <cellStyle name="Normal 3 2 2 2 5 2 3 3 2 2" xfId="13486" xr:uid="{00000000-0005-0000-0000-000081050000}"/>
    <cellStyle name="Normal 3 2 2 2 5 2 3 3 3" xfId="9888" xr:uid="{00000000-0005-0000-0000-000082050000}"/>
    <cellStyle name="Normal 3 2 2 2 5 2 3 4" xfId="4538" xr:uid="{00000000-0005-0000-0000-000083050000}"/>
    <cellStyle name="Normal 3 2 2 2 5 2 3 4 2" xfId="11734" xr:uid="{00000000-0005-0000-0000-000084050000}"/>
    <cellStyle name="Normal 3 2 2 2 5 2 3 5" xfId="8136" xr:uid="{00000000-0005-0000-0000-000085050000}"/>
    <cellStyle name="Normal 3 2 2 2 5 2 4" xfId="1232" xr:uid="{00000000-0005-0000-0000-000086050000}"/>
    <cellStyle name="Normal 3 2 2 2 5 2 4 2" xfId="2984" xr:uid="{00000000-0005-0000-0000-000087050000}"/>
    <cellStyle name="Normal 3 2 2 2 5 2 4 2 2" xfId="6582" xr:uid="{00000000-0005-0000-0000-000088050000}"/>
    <cellStyle name="Normal 3 2 2 2 5 2 4 2 2 2" xfId="13778" xr:uid="{00000000-0005-0000-0000-000089050000}"/>
    <cellStyle name="Normal 3 2 2 2 5 2 4 2 3" xfId="10180" xr:uid="{00000000-0005-0000-0000-00008A050000}"/>
    <cellStyle name="Normal 3 2 2 2 5 2 4 3" xfId="4830" xr:uid="{00000000-0005-0000-0000-00008B050000}"/>
    <cellStyle name="Normal 3 2 2 2 5 2 4 3 2" xfId="12026" xr:uid="{00000000-0005-0000-0000-00008C050000}"/>
    <cellStyle name="Normal 3 2 2 2 5 2 4 4" xfId="8428" xr:uid="{00000000-0005-0000-0000-00008D050000}"/>
    <cellStyle name="Normal 3 2 2 2 5 2 5" xfId="2108" xr:uid="{00000000-0005-0000-0000-00008E050000}"/>
    <cellStyle name="Normal 3 2 2 2 5 2 5 2" xfId="5706" xr:uid="{00000000-0005-0000-0000-00008F050000}"/>
    <cellStyle name="Normal 3 2 2 2 5 2 5 2 2" xfId="12902" xr:uid="{00000000-0005-0000-0000-000090050000}"/>
    <cellStyle name="Normal 3 2 2 2 5 2 5 3" xfId="9304" xr:uid="{00000000-0005-0000-0000-000091050000}"/>
    <cellStyle name="Normal 3 2 2 2 5 2 6" xfId="3954" xr:uid="{00000000-0005-0000-0000-000092050000}"/>
    <cellStyle name="Normal 3 2 2 2 5 2 6 2" xfId="11150" xr:uid="{00000000-0005-0000-0000-000093050000}"/>
    <cellStyle name="Normal 3 2 2 2 5 2 7" xfId="7552" xr:uid="{00000000-0005-0000-0000-000094050000}"/>
    <cellStyle name="Normal 3 2 2 2 5 3" xfId="499" xr:uid="{00000000-0005-0000-0000-000095050000}"/>
    <cellStyle name="Normal 3 2 2 2 5 3 2" xfId="1378" xr:uid="{00000000-0005-0000-0000-000096050000}"/>
    <cellStyle name="Normal 3 2 2 2 5 3 2 2" xfId="3130" xr:uid="{00000000-0005-0000-0000-000097050000}"/>
    <cellStyle name="Normal 3 2 2 2 5 3 2 2 2" xfId="6728" xr:uid="{00000000-0005-0000-0000-000098050000}"/>
    <cellStyle name="Normal 3 2 2 2 5 3 2 2 2 2" xfId="13924" xr:uid="{00000000-0005-0000-0000-000099050000}"/>
    <cellStyle name="Normal 3 2 2 2 5 3 2 2 3" xfId="10326" xr:uid="{00000000-0005-0000-0000-00009A050000}"/>
    <cellStyle name="Normal 3 2 2 2 5 3 2 3" xfId="4976" xr:uid="{00000000-0005-0000-0000-00009B050000}"/>
    <cellStyle name="Normal 3 2 2 2 5 3 2 3 2" xfId="12172" xr:uid="{00000000-0005-0000-0000-00009C050000}"/>
    <cellStyle name="Normal 3 2 2 2 5 3 2 4" xfId="8574" xr:uid="{00000000-0005-0000-0000-00009D050000}"/>
    <cellStyle name="Normal 3 2 2 2 5 3 3" xfId="2254" xr:uid="{00000000-0005-0000-0000-00009E050000}"/>
    <cellStyle name="Normal 3 2 2 2 5 3 3 2" xfId="5852" xr:uid="{00000000-0005-0000-0000-00009F050000}"/>
    <cellStyle name="Normal 3 2 2 2 5 3 3 2 2" xfId="13048" xr:uid="{00000000-0005-0000-0000-0000A0050000}"/>
    <cellStyle name="Normal 3 2 2 2 5 3 3 3" xfId="9450" xr:uid="{00000000-0005-0000-0000-0000A1050000}"/>
    <cellStyle name="Normal 3 2 2 2 5 3 4" xfId="4100" xr:uid="{00000000-0005-0000-0000-0000A2050000}"/>
    <cellStyle name="Normal 3 2 2 2 5 3 4 2" xfId="11296" xr:uid="{00000000-0005-0000-0000-0000A3050000}"/>
    <cellStyle name="Normal 3 2 2 2 5 3 5" xfId="7698" xr:uid="{00000000-0005-0000-0000-0000A4050000}"/>
    <cellStyle name="Normal 3 2 2 2 5 4" xfId="794" xr:uid="{00000000-0005-0000-0000-0000A5050000}"/>
    <cellStyle name="Normal 3 2 2 2 5 4 2" xfId="1670" xr:uid="{00000000-0005-0000-0000-0000A6050000}"/>
    <cellStyle name="Normal 3 2 2 2 5 4 2 2" xfId="3422" xr:uid="{00000000-0005-0000-0000-0000A7050000}"/>
    <cellStyle name="Normal 3 2 2 2 5 4 2 2 2" xfId="7020" xr:uid="{00000000-0005-0000-0000-0000A8050000}"/>
    <cellStyle name="Normal 3 2 2 2 5 4 2 2 2 2" xfId="14216" xr:uid="{00000000-0005-0000-0000-0000A9050000}"/>
    <cellStyle name="Normal 3 2 2 2 5 4 2 2 3" xfId="10618" xr:uid="{00000000-0005-0000-0000-0000AA050000}"/>
    <cellStyle name="Normal 3 2 2 2 5 4 2 3" xfId="5268" xr:uid="{00000000-0005-0000-0000-0000AB050000}"/>
    <cellStyle name="Normal 3 2 2 2 5 4 2 3 2" xfId="12464" xr:uid="{00000000-0005-0000-0000-0000AC050000}"/>
    <cellStyle name="Normal 3 2 2 2 5 4 2 4" xfId="8866" xr:uid="{00000000-0005-0000-0000-0000AD050000}"/>
    <cellStyle name="Normal 3 2 2 2 5 4 3" xfId="2546" xr:uid="{00000000-0005-0000-0000-0000AE050000}"/>
    <cellStyle name="Normal 3 2 2 2 5 4 3 2" xfId="6144" xr:uid="{00000000-0005-0000-0000-0000AF050000}"/>
    <cellStyle name="Normal 3 2 2 2 5 4 3 2 2" xfId="13340" xr:uid="{00000000-0005-0000-0000-0000B0050000}"/>
    <cellStyle name="Normal 3 2 2 2 5 4 3 3" xfId="9742" xr:uid="{00000000-0005-0000-0000-0000B1050000}"/>
    <cellStyle name="Normal 3 2 2 2 5 4 4" xfId="4392" xr:uid="{00000000-0005-0000-0000-0000B2050000}"/>
    <cellStyle name="Normal 3 2 2 2 5 4 4 2" xfId="11588" xr:uid="{00000000-0005-0000-0000-0000B3050000}"/>
    <cellStyle name="Normal 3 2 2 2 5 4 5" xfId="7990" xr:uid="{00000000-0005-0000-0000-0000B4050000}"/>
    <cellStyle name="Normal 3 2 2 2 5 5" xfId="1086" xr:uid="{00000000-0005-0000-0000-0000B5050000}"/>
    <cellStyle name="Normal 3 2 2 2 5 5 2" xfId="2838" xr:uid="{00000000-0005-0000-0000-0000B6050000}"/>
    <cellStyle name="Normal 3 2 2 2 5 5 2 2" xfId="6436" xr:uid="{00000000-0005-0000-0000-0000B7050000}"/>
    <cellStyle name="Normal 3 2 2 2 5 5 2 2 2" xfId="13632" xr:uid="{00000000-0005-0000-0000-0000B8050000}"/>
    <cellStyle name="Normal 3 2 2 2 5 5 2 3" xfId="10034" xr:uid="{00000000-0005-0000-0000-0000B9050000}"/>
    <cellStyle name="Normal 3 2 2 2 5 5 3" xfId="4684" xr:uid="{00000000-0005-0000-0000-0000BA050000}"/>
    <cellStyle name="Normal 3 2 2 2 5 5 3 2" xfId="11880" xr:uid="{00000000-0005-0000-0000-0000BB050000}"/>
    <cellStyle name="Normal 3 2 2 2 5 5 4" xfId="8282" xr:uid="{00000000-0005-0000-0000-0000BC050000}"/>
    <cellStyle name="Normal 3 2 2 2 5 6" xfId="1962" xr:uid="{00000000-0005-0000-0000-0000BD050000}"/>
    <cellStyle name="Normal 3 2 2 2 5 6 2" xfId="5560" xr:uid="{00000000-0005-0000-0000-0000BE050000}"/>
    <cellStyle name="Normal 3 2 2 2 5 6 2 2" xfId="12756" xr:uid="{00000000-0005-0000-0000-0000BF050000}"/>
    <cellStyle name="Normal 3 2 2 2 5 6 3" xfId="9158" xr:uid="{00000000-0005-0000-0000-0000C0050000}"/>
    <cellStyle name="Normal 3 2 2 2 5 7" xfId="3728" xr:uid="{00000000-0005-0000-0000-0000C1050000}"/>
    <cellStyle name="Normal 3 2 2 2 5 7 2" xfId="7326" xr:uid="{00000000-0005-0000-0000-0000C2050000}"/>
    <cellStyle name="Normal 3 2 2 2 5 7 2 2" xfId="14522" xr:uid="{00000000-0005-0000-0000-0000C3050000}"/>
    <cellStyle name="Normal 3 2 2 2 5 7 3" xfId="10924" xr:uid="{00000000-0005-0000-0000-0000C4050000}"/>
    <cellStyle name="Normal 3 2 2 2 5 8" xfId="3808" xr:uid="{00000000-0005-0000-0000-0000C5050000}"/>
    <cellStyle name="Normal 3 2 2 2 5 8 2" xfId="11004" xr:uid="{00000000-0005-0000-0000-0000C6050000}"/>
    <cellStyle name="Normal 3 2 2 2 5 9" xfId="7406" xr:uid="{00000000-0005-0000-0000-0000C7050000}"/>
    <cellStyle name="Normal 3 2 2 2 6" xfId="36" xr:uid="{00000000-0005-0000-0000-0000C8050000}"/>
    <cellStyle name="Normal 3 2 2 2 6 10" xfId="211" xr:uid="{00000000-0005-0000-0000-0000C9050000}"/>
    <cellStyle name="Normal 3 2 2 2 6 2" xfId="361" xr:uid="{00000000-0005-0000-0000-0000CA050000}"/>
    <cellStyle name="Normal 3 2 2 2 6 2 2" xfId="653" xr:uid="{00000000-0005-0000-0000-0000CB050000}"/>
    <cellStyle name="Normal 3 2 2 2 6 2 2 2" xfId="1532" xr:uid="{00000000-0005-0000-0000-0000CC050000}"/>
    <cellStyle name="Normal 3 2 2 2 6 2 2 2 2" xfId="3284" xr:uid="{00000000-0005-0000-0000-0000CD050000}"/>
    <cellStyle name="Normal 3 2 2 2 6 2 2 2 2 2" xfId="6882" xr:uid="{00000000-0005-0000-0000-0000CE050000}"/>
    <cellStyle name="Normal 3 2 2 2 6 2 2 2 2 2 2" xfId="14078" xr:uid="{00000000-0005-0000-0000-0000CF050000}"/>
    <cellStyle name="Normal 3 2 2 2 6 2 2 2 2 3" xfId="10480" xr:uid="{00000000-0005-0000-0000-0000D0050000}"/>
    <cellStyle name="Normal 3 2 2 2 6 2 2 2 3" xfId="5130" xr:uid="{00000000-0005-0000-0000-0000D1050000}"/>
    <cellStyle name="Normal 3 2 2 2 6 2 2 2 3 2" xfId="12326" xr:uid="{00000000-0005-0000-0000-0000D2050000}"/>
    <cellStyle name="Normal 3 2 2 2 6 2 2 2 4" xfId="8728" xr:uid="{00000000-0005-0000-0000-0000D3050000}"/>
    <cellStyle name="Normal 3 2 2 2 6 2 2 3" xfId="2408" xr:uid="{00000000-0005-0000-0000-0000D4050000}"/>
    <cellStyle name="Normal 3 2 2 2 6 2 2 3 2" xfId="6006" xr:uid="{00000000-0005-0000-0000-0000D5050000}"/>
    <cellStyle name="Normal 3 2 2 2 6 2 2 3 2 2" xfId="13202" xr:uid="{00000000-0005-0000-0000-0000D6050000}"/>
    <cellStyle name="Normal 3 2 2 2 6 2 2 3 3" xfId="9604" xr:uid="{00000000-0005-0000-0000-0000D7050000}"/>
    <cellStyle name="Normal 3 2 2 2 6 2 2 4" xfId="4254" xr:uid="{00000000-0005-0000-0000-0000D8050000}"/>
    <cellStyle name="Normal 3 2 2 2 6 2 2 4 2" xfId="11450" xr:uid="{00000000-0005-0000-0000-0000D9050000}"/>
    <cellStyle name="Normal 3 2 2 2 6 2 2 5" xfId="7852" xr:uid="{00000000-0005-0000-0000-0000DA050000}"/>
    <cellStyle name="Normal 3 2 2 2 6 2 3" xfId="948" xr:uid="{00000000-0005-0000-0000-0000DB050000}"/>
    <cellStyle name="Normal 3 2 2 2 6 2 3 2" xfId="1824" xr:uid="{00000000-0005-0000-0000-0000DC050000}"/>
    <cellStyle name="Normal 3 2 2 2 6 2 3 2 2" xfId="3576" xr:uid="{00000000-0005-0000-0000-0000DD050000}"/>
    <cellStyle name="Normal 3 2 2 2 6 2 3 2 2 2" xfId="7174" xr:uid="{00000000-0005-0000-0000-0000DE050000}"/>
    <cellStyle name="Normal 3 2 2 2 6 2 3 2 2 2 2" xfId="14370" xr:uid="{00000000-0005-0000-0000-0000DF050000}"/>
    <cellStyle name="Normal 3 2 2 2 6 2 3 2 2 3" xfId="10772" xr:uid="{00000000-0005-0000-0000-0000E0050000}"/>
    <cellStyle name="Normal 3 2 2 2 6 2 3 2 3" xfId="5422" xr:uid="{00000000-0005-0000-0000-0000E1050000}"/>
    <cellStyle name="Normal 3 2 2 2 6 2 3 2 3 2" xfId="12618" xr:uid="{00000000-0005-0000-0000-0000E2050000}"/>
    <cellStyle name="Normal 3 2 2 2 6 2 3 2 4" xfId="9020" xr:uid="{00000000-0005-0000-0000-0000E3050000}"/>
    <cellStyle name="Normal 3 2 2 2 6 2 3 3" xfId="2700" xr:uid="{00000000-0005-0000-0000-0000E4050000}"/>
    <cellStyle name="Normal 3 2 2 2 6 2 3 3 2" xfId="6298" xr:uid="{00000000-0005-0000-0000-0000E5050000}"/>
    <cellStyle name="Normal 3 2 2 2 6 2 3 3 2 2" xfId="13494" xr:uid="{00000000-0005-0000-0000-0000E6050000}"/>
    <cellStyle name="Normal 3 2 2 2 6 2 3 3 3" xfId="9896" xr:uid="{00000000-0005-0000-0000-0000E7050000}"/>
    <cellStyle name="Normal 3 2 2 2 6 2 3 4" xfId="4546" xr:uid="{00000000-0005-0000-0000-0000E8050000}"/>
    <cellStyle name="Normal 3 2 2 2 6 2 3 4 2" xfId="11742" xr:uid="{00000000-0005-0000-0000-0000E9050000}"/>
    <cellStyle name="Normal 3 2 2 2 6 2 3 5" xfId="8144" xr:uid="{00000000-0005-0000-0000-0000EA050000}"/>
    <cellStyle name="Normal 3 2 2 2 6 2 4" xfId="1240" xr:uid="{00000000-0005-0000-0000-0000EB050000}"/>
    <cellStyle name="Normal 3 2 2 2 6 2 4 2" xfId="2992" xr:uid="{00000000-0005-0000-0000-0000EC050000}"/>
    <cellStyle name="Normal 3 2 2 2 6 2 4 2 2" xfId="6590" xr:uid="{00000000-0005-0000-0000-0000ED050000}"/>
    <cellStyle name="Normal 3 2 2 2 6 2 4 2 2 2" xfId="13786" xr:uid="{00000000-0005-0000-0000-0000EE050000}"/>
    <cellStyle name="Normal 3 2 2 2 6 2 4 2 3" xfId="10188" xr:uid="{00000000-0005-0000-0000-0000EF050000}"/>
    <cellStyle name="Normal 3 2 2 2 6 2 4 3" xfId="4838" xr:uid="{00000000-0005-0000-0000-0000F0050000}"/>
    <cellStyle name="Normal 3 2 2 2 6 2 4 3 2" xfId="12034" xr:uid="{00000000-0005-0000-0000-0000F1050000}"/>
    <cellStyle name="Normal 3 2 2 2 6 2 4 4" xfId="8436" xr:uid="{00000000-0005-0000-0000-0000F2050000}"/>
    <cellStyle name="Normal 3 2 2 2 6 2 5" xfId="2116" xr:uid="{00000000-0005-0000-0000-0000F3050000}"/>
    <cellStyle name="Normal 3 2 2 2 6 2 5 2" xfId="5714" xr:uid="{00000000-0005-0000-0000-0000F4050000}"/>
    <cellStyle name="Normal 3 2 2 2 6 2 5 2 2" xfId="12910" xr:uid="{00000000-0005-0000-0000-0000F5050000}"/>
    <cellStyle name="Normal 3 2 2 2 6 2 5 3" xfId="9312" xr:uid="{00000000-0005-0000-0000-0000F6050000}"/>
    <cellStyle name="Normal 3 2 2 2 6 2 6" xfId="3962" xr:uid="{00000000-0005-0000-0000-0000F7050000}"/>
    <cellStyle name="Normal 3 2 2 2 6 2 6 2" xfId="11158" xr:uid="{00000000-0005-0000-0000-0000F8050000}"/>
    <cellStyle name="Normal 3 2 2 2 6 2 7" xfId="7560" xr:uid="{00000000-0005-0000-0000-0000F9050000}"/>
    <cellStyle name="Normal 3 2 2 2 6 3" xfId="507" xr:uid="{00000000-0005-0000-0000-0000FA050000}"/>
    <cellStyle name="Normal 3 2 2 2 6 3 2" xfId="1386" xr:uid="{00000000-0005-0000-0000-0000FB050000}"/>
    <cellStyle name="Normal 3 2 2 2 6 3 2 2" xfId="3138" xr:uid="{00000000-0005-0000-0000-0000FC050000}"/>
    <cellStyle name="Normal 3 2 2 2 6 3 2 2 2" xfId="6736" xr:uid="{00000000-0005-0000-0000-0000FD050000}"/>
    <cellStyle name="Normal 3 2 2 2 6 3 2 2 2 2" xfId="13932" xr:uid="{00000000-0005-0000-0000-0000FE050000}"/>
    <cellStyle name="Normal 3 2 2 2 6 3 2 2 3" xfId="10334" xr:uid="{00000000-0005-0000-0000-0000FF050000}"/>
    <cellStyle name="Normal 3 2 2 2 6 3 2 3" xfId="4984" xr:uid="{00000000-0005-0000-0000-000000060000}"/>
    <cellStyle name="Normal 3 2 2 2 6 3 2 3 2" xfId="12180" xr:uid="{00000000-0005-0000-0000-000001060000}"/>
    <cellStyle name="Normal 3 2 2 2 6 3 2 4" xfId="8582" xr:uid="{00000000-0005-0000-0000-000002060000}"/>
    <cellStyle name="Normal 3 2 2 2 6 3 3" xfId="2262" xr:uid="{00000000-0005-0000-0000-000003060000}"/>
    <cellStyle name="Normal 3 2 2 2 6 3 3 2" xfId="5860" xr:uid="{00000000-0005-0000-0000-000004060000}"/>
    <cellStyle name="Normal 3 2 2 2 6 3 3 2 2" xfId="13056" xr:uid="{00000000-0005-0000-0000-000005060000}"/>
    <cellStyle name="Normal 3 2 2 2 6 3 3 3" xfId="9458" xr:uid="{00000000-0005-0000-0000-000006060000}"/>
    <cellStyle name="Normal 3 2 2 2 6 3 4" xfId="4108" xr:uid="{00000000-0005-0000-0000-000007060000}"/>
    <cellStyle name="Normal 3 2 2 2 6 3 4 2" xfId="11304" xr:uid="{00000000-0005-0000-0000-000008060000}"/>
    <cellStyle name="Normal 3 2 2 2 6 3 5" xfId="7706" xr:uid="{00000000-0005-0000-0000-000009060000}"/>
    <cellStyle name="Normal 3 2 2 2 6 4" xfId="802" xr:uid="{00000000-0005-0000-0000-00000A060000}"/>
    <cellStyle name="Normal 3 2 2 2 6 4 2" xfId="1678" xr:uid="{00000000-0005-0000-0000-00000B060000}"/>
    <cellStyle name="Normal 3 2 2 2 6 4 2 2" xfId="3430" xr:uid="{00000000-0005-0000-0000-00000C060000}"/>
    <cellStyle name="Normal 3 2 2 2 6 4 2 2 2" xfId="7028" xr:uid="{00000000-0005-0000-0000-00000D060000}"/>
    <cellStyle name="Normal 3 2 2 2 6 4 2 2 2 2" xfId="14224" xr:uid="{00000000-0005-0000-0000-00000E060000}"/>
    <cellStyle name="Normal 3 2 2 2 6 4 2 2 3" xfId="10626" xr:uid="{00000000-0005-0000-0000-00000F060000}"/>
    <cellStyle name="Normal 3 2 2 2 6 4 2 3" xfId="5276" xr:uid="{00000000-0005-0000-0000-000010060000}"/>
    <cellStyle name="Normal 3 2 2 2 6 4 2 3 2" xfId="12472" xr:uid="{00000000-0005-0000-0000-000011060000}"/>
    <cellStyle name="Normal 3 2 2 2 6 4 2 4" xfId="8874" xr:uid="{00000000-0005-0000-0000-000012060000}"/>
    <cellStyle name="Normal 3 2 2 2 6 4 3" xfId="2554" xr:uid="{00000000-0005-0000-0000-000013060000}"/>
    <cellStyle name="Normal 3 2 2 2 6 4 3 2" xfId="6152" xr:uid="{00000000-0005-0000-0000-000014060000}"/>
    <cellStyle name="Normal 3 2 2 2 6 4 3 2 2" xfId="13348" xr:uid="{00000000-0005-0000-0000-000015060000}"/>
    <cellStyle name="Normal 3 2 2 2 6 4 3 3" xfId="9750" xr:uid="{00000000-0005-0000-0000-000016060000}"/>
    <cellStyle name="Normal 3 2 2 2 6 4 4" xfId="4400" xr:uid="{00000000-0005-0000-0000-000017060000}"/>
    <cellStyle name="Normal 3 2 2 2 6 4 4 2" xfId="11596" xr:uid="{00000000-0005-0000-0000-000018060000}"/>
    <cellStyle name="Normal 3 2 2 2 6 4 5" xfId="7998" xr:uid="{00000000-0005-0000-0000-000019060000}"/>
    <cellStyle name="Normal 3 2 2 2 6 5" xfId="1094" xr:uid="{00000000-0005-0000-0000-00001A060000}"/>
    <cellStyle name="Normal 3 2 2 2 6 5 2" xfId="2846" xr:uid="{00000000-0005-0000-0000-00001B060000}"/>
    <cellStyle name="Normal 3 2 2 2 6 5 2 2" xfId="6444" xr:uid="{00000000-0005-0000-0000-00001C060000}"/>
    <cellStyle name="Normal 3 2 2 2 6 5 2 2 2" xfId="13640" xr:uid="{00000000-0005-0000-0000-00001D060000}"/>
    <cellStyle name="Normal 3 2 2 2 6 5 2 3" xfId="10042" xr:uid="{00000000-0005-0000-0000-00001E060000}"/>
    <cellStyle name="Normal 3 2 2 2 6 5 3" xfId="4692" xr:uid="{00000000-0005-0000-0000-00001F060000}"/>
    <cellStyle name="Normal 3 2 2 2 6 5 3 2" xfId="11888" xr:uid="{00000000-0005-0000-0000-000020060000}"/>
    <cellStyle name="Normal 3 2 2 2 6 5 4" xfId="8290" xr:uid="{00000000-0005-0000-0000-000021060000}"/>
    <cellStyle name="Normal 3 2 2 2 6 6" xfId="1970" xr:uid="{00000000-0005-0000-0000-000022060000}"/>
    <cellStyle name="Normal 3 2 2 2 6 6 2" xfId="5568" xr:uid="{00000000-0005-0000-0000-000023060000}"/>
    <cellStyle name="Normal 3 2 2 2 6 6 2 2" xfId="12764" xr:uid="{00000000-0005-0000-0000-000024060000}"/>
    <cellStyle name="Normal 3 2 2 2 6 6 3" xfId="9166" xr:uid="{00000000-0005-0000-0000-000025060000}"/>
    <cellStyle name="Normal 3 2 2 2 6 7" xfId="3656" xr:uid="{00000000-0005-0000-0000-000026060000}"/>
    <cellStyle name="Normal 3 2 2 2 6 7 2" xfId="7254" xr:uid="{00000000-0005-0000-0000-000027060000}"/>
    <cellStyle name="Normal 3 2 2 2 6 7 2 2" xfId="14450" xr:uid="{00000000-0005-0000-0000-000028060000}"/>
    <cellStyle name="Normal 3 2 2 2 6 7 3" xfId="10852" xr:uid="{00000000-0005-0000-0000-000029060000}"/>
    <cellStyle name="Normal 3 2 2 2 6 8" xfId="3816" xr:uid="{00000000-0005-0000-0000-00002A060000}"/>
    <cellStyle name="Normal 3 2 2 2 6 8 2" xfId="11012" xr:uid="{00000000-0005-0000-0000-00002B060000}"/>
    <cellStyle name="Normal 3 2 2 2 6 9" xfId="7414" xr:uid="{00000000-0005-0000-0000-00002C060000}"/>
    <cellStyle name="Normal 3 2 2 2 7" xfId="281" xr:uid="{00000000-0005-0000-0000-00002D060000}"/>
    <cellStyle name="Normal 3 2 2 2 7 2" xfId="573" xr:uid="{00000000-0005-0000-0000-00002E060000}"/>
    <cellStyle name="Normal 3 2 2 2 7 2 2" xfId="1452" xr:uid="{00000000-0005-0000-0000-00002F060000}"/>
    <cellStyle name="Normal 3 2 2 2 7 2 2 2" xfId="3204" xr:uid="{00000000-0005-0000-0000-000030060000}"/>
    <cellStyle name="Normal 3 2 2 2 7 2 2 2 2" xfId="6802" xr:uid="{00000000-0005-0000-0000-000031060000}"/>
    <cellStyle name="Normal 3 2 2 2 7 2 2 2 2 2" xfId="13998" xr:uid="{00000000-0005-0000-0000-000032060000}"/>
    <cellStyle name="Normal 3 2 2 2 7 2 2 2 3" xfId="10400" xr:uid="{00000000-0005-0000-0000-000033060000}"/>
    <cellStyle name="Normal 3 2 2 2 7 2 2 3" xfId="5050" xr:uid="{00000000-0005-0000-0000-000034060000}"/>
    <cellStyle name="Normal 3 2 2 2 7 2 2 3 2" xfId="12246" xr:uid="{00000000-0005-0000-0000-000035060000}"/>
    <cellStyle name="Normal 3 2 2 2 7 2 2 4" xfId="8648" xr:uid="{00000000-0005-0000-0000-000036060000}"/>
    <cellStyle name="Normal 3 2 2 2 7 2 3" xfId="2328" xr:uid="{00000000-0005-0000-0000-000037060000}"/>
    <cellStyle name="Normal 3 2 2 2 7 2 3 2" xfId="5926" xr:uid="{00000000-0005-0000-0000-000038060000}"/>
    <cellStyle name="Normal 3 2 2 2 7 2 3 2 2" xfId="13122" xr:uid="{00000000-0005-0000-0000-000039060000}"/>
    <cellStyle name="Normal 3 2 2 2 7 2 3 3" xfId="9524" xr:uid="{00000000-0005-0000-0000-00003A060000}"/>
    <cellStyle name="Normal 3 2 2 2 7 2 4" xfId="4174" xr:uid="{00000000-0005-0000-0000-00003B060000}"/>
    <cellStyle name="Normal 3 2 2 2 7 2 4 2" xfId="11370" xr:uid="{00000000-0005-0000-0000-00003C060000}"/>
    <cellStyle name="Normal 3 2 2 2 7 2 5" xfId="7772" xr:uid="{00000000-0005-0000-0000-00003D060000}"/>
    <cellStyle name="Normal 3 2 2 2 7 3" xfId="868" xr:uid="{00000000-0005-0000-0000-00003E060000}"/>
    <cellStyle name="Normal 3 2 2 2 7 3 2" xfId="1744" xr:uid="{00000000-0005-0000-0000-00003F060000}"/>
    <cellStyle name="Normal 3 2 2 2 7 3 2 2" xfId="3496" xr:uid="{00000000-0005-0000-0000-000040060000}"/>
    <cellStyle name="Normal 3 2 2 2 7 3 2 2 2" xfId="7094" xr:uid="{00000000-0005-0000-0000-000041060000}"/>
    <cellStyle name="Normal 3 2 2 2 7 3 2 2 2 2" xfId="14290" xr:uid="{00000000-0005-0000-0000-000042060000}"/>
    <cellStyle name="Normal 3 2 2 2 7 3 2 2 3" xfId="10692" xr:uid="{00000000-0005-0000-0000-000043060000}"/>
    <cellStyle name="Normal 3 2 2 2 7 3 2 3" xfId="5342" xr:uid="{00000000-0005-0000-0000-000044060000}"/>
    <cellStyle name="Normal 3 2 2 2 7 3 2 3 2" xfId="12538" xr:uid="{00000000-0005-0000-0000-000045060000}"/>
    <cellStyle name="Normal 3 2 2 2 7 3 2 4" xfId="8940" xr:uid="{00000000-0005-0000-0000-000046060000}"/>
    <cellStyle name="Normal 3 2 2 2 7 3 3" xfId="2620" xr:uid="{00000000-0005-0000-0000-000047060000}"/>
    <cellStyle name="Normal 3 2 2 2 7 3 3 2" xfId="6218" xr:uid="{00000000-0005-0000-0000-000048060000}"/>
    <cellStyle name="Normal 3 2 2 2 7 3 3 2 2" xfId="13414" xr:uid="{00000000-0005-0000-0000-000049060000}"/>
    <cellStyle name="Normal 3 2 2 2 7 3 3 3" xfId="9816" xr:uid="{00000000-0005-0000-0000-00004A060000}"/>
    <cellStyle name="Normal 3 2 2 2 7 3 4" xfId="4466" xr:uid="{00000000-0005-0000-0000-00004B060000}"/>
    <cellStyle name="Normal 3 2 2 2 7 3 4 2" xfId="11662" xr:uid="{00000000-0005-0000-0000-00004C060000}"/>
    <cellStyle name="Normal 3 2 2 2 7 3 5" xfId="8064" xr:uid="{00000000-0005-0000-0000-00004D060000}"/>
    <cellStyle name="Normal 3 2 2 2 7 4" xfId="1160" xr:uid="{00000000-0005-0000-0000-00004E060000}"/>
    <cellStyle name="Normal 3 2 2 2 7 4 2" xfId="2912" xr:uid="{00000000-0005-0000-0000-00004F060000}"/>
    <cellStyle name="Normal 3 2 2 2 7 4 2 2" xfId="6510" xr:uid="{00000000-0005-0000-0000-000050060000}"/>
    <cellStyle name="Normal 3 2 2 2 7 4 2 2 2" xfId="13706" xr:uid="{00000000-0005-0000-0000-000051060000}"/>
    <cellStyle name="Normal 3 2 2 2 7 4 2 3" xfId="10108" xr:uid="{00000000-0005-0000-0000-000052060000}"/>
    <cellStyle name="Normal 3 2 2 2 7 4 3" xfId="4758" xr:uid="{00000000-0005-0000-0000-000053060000}"/>
    <cellStyle name="Normal 3 2 2 2 7 4 3 2" xfId="11954" xr:uid="{00000000-0005-0000-0000-000054060000}"/>
    <cellStyle name="Normal 3 2 2 2 7 4 4" xfId="8356" xr:uid="{00000000-0005-0000-0000-000055060000}"/>
    <cellStyle name="Normal 3 2 2 2 7 5" xfId="2036" xr:uid="{00000000-0005-0000-0000-000056060000}"/>
    <cellStyle name="Normal 3 2 2 2 7 5 2" xfId="5634" xr:uid="{00000000-0005-0000-0000-000057060000}"/>
    <cellStyle name="Normal 3 2 2 2 7 5 2 2" xfId="12830" xr:uid="{00000000-0005-0000-0000-000058060000}"/>
    <cellStyle name="Normal 3 2 2 2 7 5 3" xfId="9232" xr:uid="{00000000-0005-0000-0000-000059060000}"/>
    <cellStyle name="Normal 3 2 2 2 7 6" xfId="3882" xr:uid="{00000000-0005-0000-0000-00005A060000}"/>
    <cellStyle name="Normal 3 2 2 2 7 6 2" xfId="11078" xr:uid="{00000000-0005-0000-0000-00005B060000}"/>
    <cellStyle name="Normal 3 2 2 2 7 7" xfId="7480" xr:uid="{00000000-0005-0000-0000-00005C060000}"/>
    <cellStyle name="Normal 3 2 2 2 8" xfId="427" xr:uid="{00000000-0005-0000-0000-00005D060000}"/>
    <cellStyle name="Normal 3 2 2 2 8 2" xfId="1306" xr:uid="{00000000-0005-0000-0000-00005E060000}"/>
    <cellStyle name="Normal 3 2 2 2 8 2 2" xfId="3058" xr:uid="{00000000-0005-0000-0000-00005F060000}"/>
    <cellStyle name="Normal 3 2 2 2 8 2 2 2" xfId="6656" xr:uid="{00000000-0005-0000-0000-000060060000}"/>
    <cellStyle name="Normal 3 2 2 2 8 2 2 2 2" xfId="13852" xr:uid="{00000000-0005-0000-0000-000061060000}"/>
    <cellStyle name="Normal 3 2 2 2 8 2 2 3" xfId="10254" xr:uid="{00000000-0005-0000-0000-000062060000}"/>
    <cellStyle name="Normal 3 2 2 2 8 2 3" xfId="4904" xr:uid="{00000000-0005-0000-0000-000063060000}"/>
    <cellStyle name="Normal 3 2 2 2 8 2 3 2" xfId="12100" xr:uid="{00000000-0005-0000-0000-000064060000}"/>
    <cellStyle name="Normal 3 2 2 2 8 2 4" xfId="8502" xr:uid="{00000000-0005-0000-0000-000065060000}"/>
    <cellStyle name="Normal 3 2 2 2 8 3" xfId="2182" xr:uid="{00000000-0005-0000-0000-000066060000}"/>
    <cellStyle name="Normal 3 2 2 2 8 3 2" xfId="5780" xr:uid="{00000000-0005-0000-0000-000067060000}"/>
    <cellStyle name="Normal 3 2 2 2 8 3 2 2" xfId="12976" xr:uid="{00000000-0005-0000-0000-000068060000}"/>
    <cellStyle name="Normal 3 2 2 2 8 3 3" xfId="9378" xr:uid="{00000000-0005-0000-0000-000069060000}"/>
    <cellStyle name="Normal 3 2 2 2 8 4" xfId="4028" xr:uid="{00000000-0005-0000-0000-00006A060000}"/>
    <cellStyle name="Normal 3 2 2 2 8 4 2" xfId="11224" xr:uid="{00000000-0005-0000-0000-00006B060000}"/>
    <cellStyle name="Normal 3 2 2 2 8 5" xfId="7626" xr:uid="{00000000-0005-0000-0000-00006C060000}"/>
    <cellStyle name="Normal 3 2 2 2 9" xfId="722" xr:uid="{00000000-0005-0000-0000-00006D060000}"/>
    <cellStyle name="Normal 3 2 2 2 9 2" xfId="1598" xr:uid="{00000000-0005-0000-0000-00006E060000}"/>
    <cellStyle name="Normal 3 2 2 2 9 2 2" xfId="3350" xr:uid="{00000000-0005-0000-0000-00006F060000}"/>
    <cellStyle name="Normal 3 2 2 2 9 2 2 2" xfId="6948" xr:uid="{00000000-0005-0000-0000-000070060000}"/>
    <cellStyle name="Normal 3 2 2 2 9 2 2 2 2" xfId="14144" xr:uid="{00000000-0005-0000-0000-000071060000}"/>
    <cellStyle name="Normal 3 2 2 2 9 2 2 3" xfId="10546" xr:uid="{00000000-0005-0000-0000-000072060000}"/>
    <cellStyle name="Normal 3 2 2 2 9 2 3" xfId="5196" xr:uid="{00000000-0005-0000-0000-000073060000}"/>
    <cellStyle name="Normal 3 2 2 2 9 2 3 2" xfId="12392" xr:uid="{00000000-0005-0000-0000-000074060000}"/>
    <cellStyle name="Normal 3 2 2 2 9 2 4" xfId="8794" xr:uid="{00000000-0005-0000-0000-000075060000}"/>
    <cellStyle name="Normal 3 2 2 2 9 3" xfId="2474" xr:uid="{00000000-0005-0000-0000-000076060000}"/>
    <cellStyle name="Normal 3 2 2 2 9 3 2" xfId="6072" xr:uid="{00000000-0005-0000-0000-000077060000}"/>
    <cellStyle name="Normal 3 2 2 2 9 3 2 2" xfId="13268" xr:uid="{00000000-0005-0000-0000-000078060000}"/>
    <cellStyle name="Normal 3 2 2 2 9 3 3" xfId="9670" xr:uid="{00000000-0005-0000-0000-000079060000}"/>
    <cellStyle name="Normal 3 2 2 2 9 4" xfId="4320" xr:uid="{00000000-0005-0000-0000-00007A060000}"/>
    <cellStyle name="Normal 3 2 2 2 9 4 2" xfId="11516" xr:uid="{00000000-0005-0000-0000-00007B060000}"/>
    <cellStyle name="Normal 3 2 2 2 9 5" xfId="7918" xr:uid="{00000000-0005-0000-0000-00007C060000}"/>
    <cellStyle name="Normal 3 2 2 3" xfId="22" xr:uid="{00000000-0005-0000-0000-00007D060000}"/>
    <cellStyle name="Normal 3 2 2 3 10" xfId="1900" xr:uid="{00000000-0005-0000-0000-00007E060000}"/>
    <cellStyle name="Normal 3 2 2 3 10 2" xfId="5498" xr:uid="{00000000-0005-0000-0000-00007F060000}"/>
    <cellStyle name="Normal 3 2 2 3 10 2 2" xfId="12694" xr:uid="{00000000-0005-0000-0000-000080060000}"/>
    <cellStyle name="Normal 3 2 2 3 10 3" xfId="9096" xr:uid="{00000000-0005-0000-0000-000081060000}"/>
    <cellStyle name="Normal 3 2 2 3 11" xfId="3644" xr:uid="{00000000-0005-0000-0000-000082060000}"/>
    <cellStyle name="Normal 3 2 2 3 11 2" xfId="7242" xr:uid="{00000000-0005-0000-0000-000083060000}"/>
    <cellStyle name="Normal 3 2 2 3 11 2 2" xfId="14438" xr:uid="{00000000-0005-0000-0000-000084060000}"/>
    <cellStyle name="Normal 3 2 2 3 11 3" xfId="10840" xr:uid="{00000000-0005-0000-0000-000085060000}"/>
    <cellStyle name="Normal 3 2 2 3 12" xfId="3746" xr:uid="{00000000-0005-0000-0000-000086060000}"/>
    <cellStyle name="Normal 3 2 2 3 12 2" xfId="10942" xr:uid="{00000000-0005-0000-0000-000087060000}"/>
    <cellStyle name="Normal 3 2 2 3 13" xfId="7344" xr:uid="{00000000-0005-0000-0000-000088060000}"/>
    <cellStyle name="Normal 3 2 2 3 14" xfId="138" xr:uid="{00000000-0005-0000-0000-000089060000}"/>
    <cellStyle name="Normal 3 2 2 3 2" xfId="73" xr:uid="{00000000-0005-0000-0000-00008A060000}"/>
    <cellStyle name="Normal 3 2 2 3 2 10" xfId="7366" xr:uid="{00000000-0005-0000-0000-00008B060000}"/>
    <cellStyle name="Normal 3 2 2 3 2 11" xfId="160" xr:uid="{00000000-0005-0000-0000-00008C060000}"/>
    <cellStyle name="Normal 3 2 2 3 2 2" xfId="245" xr:uid="{00000000-0005-0000-0000-00008D060000}"/>
    <cellStyle name="Normal 3 2 2 3 2 2 2" xfId="393" xr:uid="{00000000-0005-0000-0000-00008E060000}"/>
    <cellStyle name="Normal 3 2 2 3 2 2 2 2" xfId="685" xr:uid="{00000000-0005-0000-0000-00008F060000}"/>
    <cellStyle name="Normal 3 2 2 3 2 2 2 2 2" xfId="1564" xr:uid="{00000000-0005-0000-0000-000090060000}"/>
    <cellStyle name="Normal 3 2 2 3 2 2 2 2 2 2" xfId="3316" xr:uid="{00000000-0005-0000-0000-000091060000}"/>
    <cellStyle name="Normal 3 2 2 3 2 2 2 2 2 2 2" xfId="6914" xr:uid="{00000000-0005-0000-0000-000092060000}"/>
    <cellStyle name="Normal 3 2 2 3 2 2 2 2 2 2 2 2" xfId="14110" xr:uid="{00000000-0005-0000-0000-000093060000}"/>
    <cellStyle name="Normal 3 2 2 3 2 2 2 2 2 2 3" xfId="10512" xr:uid="{00000000-0005-0000-0000-000094060000}"/>
    <cellStyle name="Normal 3 2 2 3 2 2 2 2 2 3" xfId="5162" xr:uid="{00000000-0005-0000-0000-000095060000}"/>
    <cellStyle name="Normal 3 2 2 3 2 2 2 2 2 3 2" xfId="12358" xr:uid="{00000000-0005-0000-0000-000096060000}"/>
    <cellStyle name="Normal 3 2 2 3 2 2 2 2 2 4" xfId="8760" xr:uid="{00000000-0005-0000-0000-000097060000}"/>
    <cellStyle name="Normal 3 2 2 3 2 2 2 2 3" xfId="2440" xr:uid="{00000000-0005-0000-0000-000098060000}"/>
    <cellStyle name="Normal 3 2 2 3 2 2 2 2 3 2" xfId="6038" xr:uid="{00000000-0005-0000-0000-000099060000}"/>
    <cellStyle name="Normal 3 2 2 3 2 2 2 2 3 2 2" xfId="13234" xr:uid="{00000000-0005-0000-0000-00009A060000}"/>
    <cellStyle name="Normal 3 2 2 3 2 2 2 2 3 3" xfId="9636" xr:uid="{00000000-0005-0000-0000-00009B060000}"/>
    <cellStyle name="Normal 3 2 2 3 2 2 2 2 4" xfId="4286" xr:uid="{00000000-0005-0000-0000-00009C060000}"/>
    <cellStyle name="Normal 3 2 2 3 2 2 2 2 4 2" xfId="11482" xr:uid="{00000000-0005-0000-0000-00009D060000}"/>
    <cellStyle name="Normal 3 2 2 3 2 2 2 2 5" xfId="7884" xr:uid="{00000000-0005-0000-0000-00009E060000}"/>
    <cellStyle name="Normal 3 2 2 3 2 2 2 3" xfId="980" xr:uid="{00000000-0005-0000-0000-00009F060000}"/>
    <cellStyle name="Normal 3 2 2 3 2 2 2 3 2" xfId="1856" xr:uid="{00000000-0005-0000-0000-0000A0060000}"/>
    <cellStyle name="Normal 3 2 2 3 2 2 2 3 2 2" xfId="3608" xr:uid="{00000000-0005-0000-0000-0000A1060000}"/>
    <cellStyle name="Normal 3 2 2 3 2 2 2 3 2 2 2" xfId="7206" xr:uid="{00000000-0005-0000-0000-0000A2060000}"/>
    <cellStyle name="Normal 3 2 2 3 2 2 2 3 2 2 2 2" xfId="14402" xr:uid="{00000000-0005-0000-0000-0000A3060000}"/>
    <cellStyle name="Normal 3 2 2 3 2 2 2 3 2 2 3" xfId="10804" xr:uid="{00000000-0005-0000-0000-0000A4060000}"/>
    <cellStyle name="Normal 3 2 2 3 2 2 2 3 2 3" xfId="5454" xr:uid="{00000000-0005-0000-0000-0000A5060000}"/>
    <cellStyle name="Normal 3 2 2 3 2 2 2 3 2 3 2" xfId="12650" xr:uid="{00000000-0005-0000-0000-0000A6060000}"/>
    <cellStyle name="Normal 3 2 2 3 2 2 2 3 2 4" xfId="9052" xr:uid="{00000000-0005-0000-0000-0000A7060000}"/>
    <cellStyle name="Normal 3 2 2 3 2 2 2 3 3" xfId="2732" xr:uid="{00000000-0005-0000-0000-0000A8060000}"/>
    <cellStyle name="Normal 3 2 2 3 2 2 2 3 3 2" xfId="6330" xr:uid="{00000000-0005-0000-0000-0000A9060000}"/>
    <cellStyle name="Normal 3 2 2 3 2 2 2 3 3 2 2" xfId="13526" xr:uid="{00000000-0005-0000-0000-0000AA060000}"/>
    <cellStyle name="Normal 3 2 2 3 2 2 2 3 3 3" xfId="9928" xr:uid="{00000000-0005-0000-0000-0000AB060000}"/>
    <cellStyle name="Normal 3 2 2 3 2 2 2 3 4" xfId="4578" xr:uid="{00000000-0005-0000-0000-0000AC060000}"/>
    <cellStyle name="Normal 3 2 2 3 2 2 2 3 4 2" xfId="11774" xr:uid="{00000000-0005-0000-0000-0000AD060000}"/>
    <cellStyle name="Normal 3 2 2 3 2 2 2 3 5" xfId="8176" xr:uid="{00000000-0005-0000-0000-0000AE060000}"/>
    <cellStyle name="Normal 3 2 2 3 2 2 2 4" xfId="1272" xr:uid="{00000000-0005-0000-0000-0000AF060000}"/>
    <cellStyle name="Normal 3 2 2 3 2 2 2 4 2" xfId="3024" xr:uid="{00000000-0005-0000-0000-0000B0060000}"/>
    <cellStyle name="Normal 3 2 2 3 2 2 2 4 2 2" xfId="6622" xr:uid="{00000000-0005-0000-0000-0000B1060000}"/>
    <cellStyle name="Normal 3 2 2 3 2 2 2 4 2 2 2" xfId="13818" xr:uid="{00000000-0005-0000-0000-0000B2060000}"/>
    <cellStyle name="Normal 3 2 2 3 2 2 2 4 2 3" xfId="10220" xr:uid="{00000000-0005-0000-0000-0000B3060000}"/>
    <cellStyle name="Normal 3 2 2 3 2 2 2 4 3" xfId="4870" xr:uid="{00000000-0005-0000-0000-0000B4060000}"/>
    <cellStyle name="Normal 3 2 2 3 2 2 2 4 3 2" xfId="12066" xr:uid="{00000000-0005-0000-0000-0000B5060000}"/>
    <cellStyle name="Normal 3 2 2 3 2 2 2 4 4" xfId="8468" xr:uid="{00000000-0005-0000-0000-0000B6060000}"/>
    <cellStyle name="Normal 3 2 2 3 2 2 2 5" xfId="2148" xr:uid="{00000000-0005-0000-0000-0000B7060000}"/>
    <cellStyle name="Normal 3 2 2 3 2 2 2 5 2" xfId="5746" xr:uid="{00000000-0005-0000-0000-0000B8060000}"/>
    <cellStyle name="Normal 3 2 2 3 2 2 2 5 2 2" xfId="12942" xr:uid="{00000000-0005-0000-0000-0000B9060000}"/>
    <cellStyle name="Normal 3 2 2 3 2 2 2 5 3" xfId="9344" xr:uid="{00000000-0005-0000-0000-0000BA060000}"/>
    <cellStyle name="Normal 3 2 2 3 2 2 2 6" xfId="3994" xr:uid="{00000000-0005-0000-0000-0000BB060000}"/>
    <cellStyle name="Normal 3 2 2 3 2 2 2 6 2" xfId="11190" xr:uid="{00000000-0005-0000-0000-0000BC060000}"/>
    <cellStyle name="Normal 3 2 2 3 2 2 2 7" xfId="7592" xr:uid="{00000000-0005-0000-0000-0000BD060000}"/>
    <cellStyle name="Normal 3 2 2 3 2 2 3" xfId="539" xr:uid="{00000000-0005-0000-0000-0000BE060000}"/>
    <cellStyle name="Normal 3 2 2 3 2 2 3 2" xfId="1418" xr:uid="{00000000-0005-0000-0000-0000BF060000}"/>
    <cellStyle name="Normal 3 2 2 3 2 2 3 2 2" xfId="3170" xr:uid="{00000000-0005-0000-0000-0000C0060000}"/>
    <cellStyle name="Normal 3 2 2 3 2 2 3 2 2 2" xfId="6768" xr:uid="{00000000-0005-0000-0000-0000C1060000}"/>
    <cellStyle name="Normal 3 2 2 3 2 2 3 2 2 2 2" xfId="13964" xr:uid="{00000000-0005-0000-0000-0000C2060000}"/>
    <cellStyle name="Normal 3 2 2 3 2 2 3 2 2 3" xfId="10366" xr:uid="{00000000-0005-0000-0000-0000C3060000}"/>
    <cellStyle name="Normal 3 2 2 3 2 2 3 2 3" xfId="5016" xr:uid="{00000000-0005-0000-0000-0000C4060000}"/>
    <cellStyle name="Normal 3 2 2 3 2 2 3 2 3 2" xfId="12212" xr:uid="{00000000-0005-0000-0000-0000C5060000}"/>
    <cellStyle name="Normal 3 2 2 3 2 2 3 2 4" xfId="8614" xr:uid="{00000000-0005-0000-0000-0000C6060000}"/>
    <cellStyle name="Normal 3 2 2 3 2 2 3 3" xfId="2294" xr:uid="{00000000-0005-0000-0000-0000C7060000}"/>
    <cellStyle name="Normal 3 2 2 3 2 2 3 3 2" xfId="5892" xr:uid="{00000000-0005-0000-0000-0000C8060000}"/>
    <cellStyle name="Normal 3 2 2 3 2 2 3 3 2 2" xfId="13088" xr:uid="{00000000-0005-0000-0000-0000C9060000}"/>
    <cellStyle name="Normal 3 2 2 3 2 2 3 3 3" xfId="9490" xr:uid="{00000000-0005-0000-0000-0000CA060000}"/>
    <cellStyle name="Normal 3 2 2 3 2 2 3 4" xfId="4140" xr:uid="{00000000-0005-0000-0000-0000CB060000}"/>
    <cellStyle name="Normal 3 2 2 3 2 2 3 4 2" xfId="11336" xr:uid="{00000000-0005-0000-0000-0000CC060000}"/>
    <cellStyle name="Normal 3 2 2 3 2 2 3 5" xfId="7738" xr:uid="{00000000-0005-0000-0000-0000CD060000}"/>
    <cellStyle name="Normal 3 2 2 3 2 2 4" xfId="834" xr:uid="{00000000-0005-0000-0000-0000CE060000}"/>
    <cellStyle name="Normal 3 2 2 3 2 2 4 2" xfId="1710" xr:uid="{00000000-0005-0000-0000-0000CF060000}"/>
    <cellStyle name="Normal 3 2 2 3 2 2 4 2 2" xfId="3462" xr:uid="{00000000-0005-0000-0000-0000D0060000}"/>
    <cellStyle name="Normal 3 2 2 3 2 2 4 2 2 2" xfId="7060" xr:uid="{00000000-0005-0000-0000-0000D1060000}"/>
    <cellStyle name="Normal 3 2 2 3 2 2 4 2 2 2 2" xfId="14256" xr:uid="{00000000-0005-0000-0000-0000D2060000}"/>
    <cellStyle name="Normal 3 2 2 3 2 2 4 2 2 3" xfId="10658" xr:uid="{00000000-0005-0000-0000-0000D3060000}"/>
    <cellStyle name="Normal 3 2 2 3 2 2 4 2 3" xfId="5308" xr:uid="{00000000-0005-0000-0000-0000D4060000}"/>
    <cellStyle name="Normal 3 2 2 3 2 2 4 2 3 2" xfId="12504" xr:uid="{00000000-0005-0000-0000-0000D5060000}"/>
    <cellStyle name="Normal 3 2 2 3 2 2 4 2 4" xfId="8906" xr:uid="{00000000-0005-0000-0000-0000D6060000}"/>
    <cellStyle name="Normal 3 2 2 3 2 2 4 3" xfId="2586" xr:uid="{00000000-0005-0000-0000-0000D7060000}"/>
    <cellStyle name="Normal 3 2 2 3 2 2 4 3 2" xfId="6184" xr:uid="{00000000-0005-0000-0000-0000D8060000}"/>
    <cellStyle name="Normal 3 2 2 3 2 2 4 3 2 2" xfId="13380" xr:uid="{00000000-0005-0000-0000-0000D9060000}"/>
    <cellStyle name="Normal 3 2 2 3 2 2 4 3 3" xfId="9782" xr:uid="{00000000-0005-0000-0000-0000DA060000}"/>
    <cellStyle name="Normal 3 2 2 3 2 2 4 4" xfId="4432" xr:uid="{00000000-0005-0000-0000-0000DB060000}"/>
    <cellStyle name="Normal 3 2 2 3 2 2 4 4 2" xfId="11628" xr:uid="{00000000-0005-0000-0000-0000DC060000}"/>
    <cellStyle name="Normal 3 2 2 3 2 2 4 5" xfId="8030" xr:uid="{00000000-0005-0000-0000-0000DD060000}"/>
    <cellStyle name="Normal 3 2 2 3 2 2 5" xfId="1126" xr:uid="{00000000-0005-0000-0000-0000DE060000}"/>
    <cellStyle name="Normal 3 2 2 3 2 2 5 2" xfId="2878" xr:uid="{00000000-0005-0000-0000-0000DF060000}"/>
    <cellStyle name="Normal 3 2 2 3 2 2 5 2 2" xfId="6476" xr:uid="{00000000-0005-0000-0000-0000E0060000}"/>
    <cellStyle name="Normal 3 2 2 3 2 2 5 2 2 2" xfId="13672" xr:uid="{00000000-0005-0000-0000-0000E1060000}"/>
    <cellStyle name="Normal 3 2 2 3 2 2 5 2 3" xfId="10074" xr:uid="{00000000-0005-0000-0000-0000E2060000}"/>
    <cellStyle name="Normal 3 2 2 3 2 2 5 3" xfId="4724" xr:uid="{00000000-0005-0000-0000-0000E3060000}"/>
    <cellStyle name="Normal 3 2 2 3 2 2 5 3 2" xfId="11920" xr:uid="{00000000-0005-0000-0000-0000E4060000}"/>
    <cellStyle name="Normal 3 2 2 3 2 2 5 4" xfId="8322" xr:uid="{00000000-0005-0000-0000-0000E5060000}"/>
    <cellStyle name="Normal 3 2 2 3 2 2 6" xfId="2002" xr:uid="{00000000-0005-0000-0000-0000E6060000}"/>
    <cellStyle name="Normal 3 2 2 3 2 2 6 2" xfId="5600" xr:uid="{00000000-0005-0000-0000-0000E7060000}"/>
    <cellStyle name="Normal 3 2 2 3 2 2 6 2 2" xfId="12796" xr:uid="{00000000-0005-0000-0000-0000E8060000}"/>
    <cellStyle name="Normal 3 2 2 3 2 2 6 3" xfId="9198" xr:uid="{00000000-0005-0000-0000-0000E9060000}"/>
    <cellStyle name="Normal 3 2 2 3 2 2 7" xfId="3848" xr:uid="{00000000-0005-0000-0000-0000EA060000}"/>
    <cellStyle name="Normal 3 2 2 3 2 2 7 2" xfId="11044" xr:uid="{00000000-0005-0000-0000-0000EB060000}"/>
    <cellStyle name="Normal 3 2 2 3 2 2 8" xfId="7446" xr:uid="{00000000-0005-0000-0000-0000EC060000}"/>
    <cellStyle name="Normal 3 2 2 3 2 3" xfId="313" xr:uid="{00000000-0005-0000-0000-0000ED060000}"/>
    <cellStyle name="Normal 3 2 2 3 2 3 2" xfId="605" xr:uid="{00000000-0005-0000-0000-0000EE060000}"/>
    <cellStyle name="Normal 3 2 2 3 2 3 2 2" xfId="1484" xr:uid="{00000000-0005-0000-0000-0000EF060000}"/>
    <cellStyle name="Normal 3 2 2 3 2 3 2 2 2" xfId="3236" xr:uid="{00000000-0005-0000-0000-0000F0060000}"/>
    <cellStyle name="Normal 3 2 2 3 2 3 2 2 2 2" xfId="6834" xr:uid="{00000000-0005-0000-0000-0000F1060000}"/>
    <cellStyle name="Normal 3 2 2 3 2 3 2 2 2 2 2" xfId="14030" xr:uid="{00000000-0005-0000-0000-0000F2060000}"/>
    <cellStyle name="Normal 3 2 2 3 2 3 2 2 2 3" xfId="10432" xr:uid="{00000000-0005-0000-0000-0000F3060000}"/>
    <cellStyle name="Normal 3 2 2 3 2 3 2 2 3" xfId="5082" xr:uid="{00000000-0005-0000-0000-0000F4060000}"/>
    <cellStyle name="Normal 3 2 2 3 2 3 2 2 3 2" xfId="12278" xr:uid="{00000000-0005-0000-0000-0000F5060000}"/>
    <cellStyle name="Normal 3 2 2 3 2 3 2 2 4" xfId="8680" xr:uid="{00000000-0005-0000-0000-0000F6060000}"/>
    <cellStyle name="Normal 3 2 2 3 2 3 2 3" xfId="2360" xr:uid="{00000000-0005-0000-0000-0000F7060000}"/>
    <cellStyle name="Normal 3 2 2 3 2 3 2 3 2" xfId="5958" xr:uid="{00000000-0005-0000-0000-0000F8060000}"/>
    <cellStyle name="Normal 3 2 2 3 2 3 2 3 2 2" xfId="13154" xr:uid="{00000000-0005-0000-0000-0000F9060000}"/>
    <cellStyle name="Normal 3 2 2 3 2 3 2 3 3" xfId="9556" xr:uid="{00000000-0005-0000-0000-0000FA060000}"/>
    <cellStyle name="Normal 3 2 2 3 2 3 2 4" xfId="4206" xr:uid="{00000000-0005-0000-0000-0000FB060000}"/>
    <cellStyle name="Normal 3 2 2 3 2 3 2 4 2" xfId="11402" xr:uid="{00000000-0005-0000-0000-0000FC060000}"/>
    <cellStyle name="Normal 3 2 2 3 2 3 2 5" xfId="7804" xr:uid="{00000000-0005-0000-0000-0000FD060000}"/>
    <cellStyle name="Normal 3 2 2 3 2 3 3" xfId="900" xr:uid="{00000000-0005-0000-0000-0000FE060000}"/>
    <cellStyle name="Normal 3 2 2 3 2 3 3 2" xfId="1776" xr:uid="{00000000-0005-0000-0000-0000FF060000}"/>
    <cellStyle name="Normal 3 2 2 3 2 3 3 2 2" xfId="3528" xr:uid="{00000000-0005-0000-0000-000000070000}"/>
    <cellStyle name="Normal 3 2 2 3 2 3 3 2 2 2" xfId="7126" xr:uid="{00000000-0005-0000-0000-000001070000}"/>
    <cellStyle name="Normal 3 2 2 3 2 3 3 2 2 2 2" xfId="14322" xr:uid="{00000000-0005-0000-0000-000002070000}"/>
    <cellStyle name="Normal 3 2 2 3 2 3 3 2 2 3" xfId="10724" xr:uid="{00000000-0005-0000-0000-000003070000}"/>
    <cellStyle name="Normal 3 2 2 3 2 3 3 2 3" xfId="5374" xr:uid="{00000000-0005-0000-0000-000004070000}"/>
    <cellStyle name="Normal 3 2 2 3 2 3 3 2 3 2" xfId="12570" xr:uid="{00000000-0005-0000-0000-000005070000}"/>
    <cellStyle name="Normal 3 2 2 3 2 3 3 2 4" xfId="8972" xr:uid="{00000000-0005-0000-0000-000006070000}"/>
    <cellStyle name="Normal 3 2 2 3 2 3 3 3" xfId="2652" xr:uid="{00000000-0005-0000-0000-000007070000}"/>
    <cellStyle name="Normal 3 2 2 3 2 3 3 3 2" xfId="6250" xr:uid="{00000000-0005-0000-0000-000008070000}"/>
    <cellStyle name="Normal 3 2 2 3 2 3 3 3 2 2" xfId="13446" xr:uid="{00000000-0005-0000-0000-000009070000}"/>
    <cellStyle name="Normal 3 2 2 3 2 3 3 3 3" xfId="9848" xr:uid="{00000000-0005-0000-0000-00000A070000}"/>
    <cellStyle name="Normal 3 2 2 3 2 3 3 4" xfId="4498" xr:uid="{00000000-0005-0000-0000-00000B070000}"/>
    <cellStyle name="Normal 3 2 2 3 2 3 3 4 2" xfId="11694" xr:uid="{00000000-0005-0000-0000-00000C070000}"/>
    <cellStyle name="Normal 3 2 2 3 2 3 3 5" xfId="8096" xr:uid="{00000000-0005-0000-0000-00000D070000}"/>
    <cellStyle name="Normal 3 2 2 3 2 3 4" xfId="1192" xr:uid="{00000000-0005-0000-0000-00000E070000}"/>
    <cellStyle name="Normal 3 2 2 3 2 3 4 2" xfId="2944" xr:uid="{00000000-0005-0000-0000-00000F070000}"/>
    <cellStyle name="Normal 3 2 2 3 2 3 4 2 2" xfId="6542" xr:uid="{00000000-0005-0000-0000-000010070000}"/>
    <cellStyle name="Normal 3 2 2 3 2 3 4 2 2 2" xfId="13738" xr:uid="{00000000-0005-0000-0000-000011070000}"/>
    <cellStyle name="Normal 3 2 2 3 2 3 4 2 3" xfId="10140" xr:uid="{00000000-0005-0000-0000-000012070000}"/>
    <cellStyle name="Normal 3 2 2 3 2 3 4 3" xfId="4790" xr:uid="{00000000-0005-0000-0000-000013070000}"/>
    <cellStyle name="Normal 3 2 2 3 2 3 4 3 2" xfId="11986" xr:uid="{00000000-0005-0000-0000-000014070000}"/>
    <cellStyle name="Normal 3 2 2 3 2 3 4 4" xfId="8388" xr:uid="{00000000-0005-0000-0000-000015070000}"/>
    <cellStyle name="Normal 3 2 2 3 2 3 5" xfId="2068" xr:uid="{00000000-0005-0000-0000-000016070000}"/>
    <cellStyle name="Normal 3 2 2 3 2 3 5 2" xfId="5666" xr:uid="{00000000-0005-0000-0000-000017070000}"/>
    <cellStyle name="Normal 3 2 2 3 2 3 5 2 2" xfId="12862" xr:uid="{00000000-0005-0000-0000-000018070000}"/>
    <cellStyle name="Normal 3 2 2 3 2 3 5 3" xfId="9264" xr:uid="{00000000-0005-0000-0000-000019070000}"/>
    <cellStyle name="Normal 3 2 2 3 2 3 6" xfId="3914" xr:uid="{00000000-0005-0000-0000-00001A070000}"/>
    <cellStyle name="Normal 3 2 2 3 2 3 6 2" xfId="11110" xr:uid="{00000000-0005-0000-0000-00001B070000}"/>
    <cellStyle name="Normal 3 2 2 3 2 3 7" xfId="7512" xr:uid="{00000000-0005-0000-0000-00001C070000}"/>
    <cellStyle name="Normal 3 2 2 3 2 4" xfId="459" xr:uid="{00000000-0005-0000-0000-00001D070000}"/>
    <cellStyle name="Normal 3 2 2 3 2 4 2" xfId="1338" xr:uid="{00000000-0005-0000-0000-00001E070000}"/>
    <cellStyle name="Normal 3 2 2 3 2 4 2 2" xfId="3090" xr:uid="{00000000-0005-0000-0000-00001F070000}"/>
    <cellStyle name="Normal 3 2 2 3 2 4 2 2 2" xfId="6688" xr:uid="{00000000-0005-0000-0000-000020070000}"/>
    <cellStyle name="Normal 3 2 2 3 2 4 2 2 2 2" xfId="13884" xr:uid="{00000000-0005-0000-0000-000021070000}"/>
    <cellStyle name="Normal 3 2 2 3 2 4 2 2 3" xfId="10286" xr:uid="{00000000-0005-0000-0000-000022070000}"/>
    <cellStyle name="Normal 3 2 2 3 2 4 2 3" xfId="4936" xr:uid="{00000000-0005-0000-0000-000023070000}"/>
    <cellStyle name="Normal 3 2 2 3 2 4 2 3 2" xfId="12132" xr:uid="{00000000-0005-0000-0000-000024070000}"/>
    <cellStyle name="Normal 3 2 2 3 2 4 2 4" xfId="8534" xr:uid="{00000000-0005-0000-0000-000025070000}"/>
    <cellStyle name="Normal 3 2 2 3 2 4 3" xfId="2214" xr:uid="{00000000-0005-0000-0000-000026070000}"/>
    <cellStyle name="Normal 3 2 2 3 2 4 3 2" xfId="5812" xr:uid="{00000000-0005-0000-0000-000027070000}"/>
    <cellStyle name="Normal 3 2 2 3 2 4 3 2 2" xfId="13008" xr:uid="{00000000-0005-0000-0000-000028070000}"/>
    <cellStyle name="Normal 3 2 2 3 2 4 3 3" xfId="9410" xr:uid="{00000000-0005-0000-0000-000029070000}"/>
    <cellStyle name="Normal 3 2 2 3 2 4 4" xfId="4060" xr:uid="{00000000-0005-0000-0000-00002A070000}"/>
    <cellStyle name="Normal 3 2 2 3 2 4 4 2" xfId="11256" xr:uid="{00000000-0005-0000-0000-00002B070000}"/>
    <cellStyle name="Normal 3 2 2 3 2 4 5" xfId="7658" xr:uid="{00000000-0005-0000-0000-00002C070000}"/>
    <cellStyle name="Normal 3 2 2 3 2 5" xfId="754" xr:uid="{00000000-0005-0000-0000-00002D070000}"/>
    <cellStyle name="Normal 3 2 2 3 2 5 2" xfId="1630" xr:uid="{00000000-0005-0000-0000-00002E070000}"/>
    <cellStyle name="Normal 3 2 2 3 2 5 2 2" xfId="3382" xr:uid="{00000000-0005-0000-0000-00002F070000}"/>
    <cellStyle name="Normal 3 2 2 3 2 5 2 2 2" xfId="6980" xr:uid="{00000000-0005-0000-0000-000030070000}"/>
    <cellStyle name="Normal 3 2 2 3 2 5 2 2 2 2" xfId="14176" xr:uid="{00000000-0005-0000-0000-000031070000}"/>
    <cellStyle name="Normal 3 2 2 3 2 5 2 2 3" xfId="10578" xr:uid="{00000000-0005-0000-0000-000032070000}"/>
    <cellStyle name="Normal 3 2 2 3 2 5 2 3" xfId="5228" xr:uid="{00000000-0005-0000-0000-000033070000}"/>
    <cellStyle name="Normal 3 2 2 3 2 5 2 3 2" xfId="12424" xr:uid="{00000000-0005-0000-0000-000034070000}"/>
    <cellStyle name="Normal 3 2 2 3 2 5 2 4" xfId="8826" xr:uid="{00000000-0005-0000-0000-000035070000}"/>
    <cellStyle name="Normal 3 2 2 3 2 5 3" xfId="2506" xr:uid="{00000000-0005-0000-0000-000036070000}"/>
    <cellStyle name="Normal 3 2 2 3 2 5 3 2" xfId="6104" xr:uid="{00000000-0005-0000-0000-000037070000}"/>
    <cellStyle name="Normal 3 2 2 3 2 5 3 2 2" xfId="13300" xr:uid="{00000000-0005-0000-0000-000038070000}"/>
    <cellStyle name="Normal 3 2 2 3 2 5 3 3" xfId="9702" xr:uid="{00000000-0005-0000-0000-000039070000}"/>
    <cellStyle name="Normal 3 2 2 3 2 5 4" xfId="4352" xr:uid="{00000000-0005-0000-0000-00003A070000}"/>
    <cellStyle name="Normal 3 2 2 3 2 5 4 2" xfId="11548" xr:uid="{00000000-0005-0000-0000-00003B070000}"/>
    <cellStyle name="Normal 3 2 2 3 2 5 5" xfId="7950" xr:uid="{00000000-0005-0000-0000-00003C070000}"/>
    <cellStyle name="Normal 3 2 2 3 2 6" xfId="1046" xr:uid="{00000000-0005-0000-0000-00003D070000}"/>
    <cellStyle name="Normal 3 2 2 3 2 6 2" xfId="2798" xr:uid="{00000000-0005-0000-0000-00003E070000}"/>
    <cellStyle name="Normal 3 2 2 3 2 6 2 2" xfId="6396" xr:uid="{00000000-0005-0000-0000-00003F070000}"/>
    <cellStyle name="Normal 3 2 2 3 2 6 2 2 2" xfId="13592" xr:uid="{00000000-0005-0000-0000-000040070000}"/>
    <cellStyle name="Normal 3 2 2 3 2 6 2 3" xfId="9994" xr:uid="{00000000-0005-0000-0000-000041070000}"/>
    <cellStyle name="Normal 3 2 2 3 2 6 3" xfId="4644" xr:uid="{00000000-0005-0000-0000-000042070000}"/>
    <cellStyle name="Normal 3 2 2 3 2 6 3 2" xfId="11840" xr:uid="{00000000-0005-0000-0000-000043070000}"/>
    <cellStyle name="Normal 3 2 2 3 2 6 4" xfId="8242" xr:uid="{00000000-0005-0000-0000-000044070000}"/>
    <cellStyle name="Normal 3 2 2 3 2 7" xfId="1922" xr:uid="{00000000-0005-0000-0000-000045070000}"/>
    <cellStyle name="Normal 3 2 2 3 2 7 2" xfId="5520" xr:uid="{00000000-0005-0000-0000-000046070000}"/>
    <cellStyle name="Normal 3 2 2 3 2 7 2 2" xfId="12716" xr:uid="{00000000-0005-0000-0000-000047070000}"/>
    <cellStyle name="Normal 3 2 2 3 2 7 3" xfId="9118" xr:uid="{00000000-0005-0000-0000-000048070000}"/>
    <cellStyle name="Normal 3 2 2 3 2 8" xfId="3688" xr:uid="{00000000-0005-0000-0000-000049070000}"/>
    <cellStyle name="Normal 3 2 2 3 2 8 2" xfId="7286" xr:uid="{00000000-0005-0000-0000-00004A070000}"/>
    <cellStyle name="Normal 3 2 2 3 2 8 2 2" xfId="14482" xr:uid="{00000000-0005-0000-0000-00004B070000}"/>
    <cellStyle name="Normal 3 2 2 3 2 8 3" xfId="10884" xr:uid="{00000000-0005-0000-0000-00004C070000}"/>
    <cellStyle name="Normal 3 2 2 3 2 9" xfId="3768" xr:uid="{00000000-0005-0000-0000-00004D070000}"/>
    <cellStyle name="Normal 3 2 2 3 2 9 2" xfId="10964" xr:uid="{00000000-0005-0000-0000-00004E070000}"/>
    <cellStyle name="Normal 3 2 2 3 3" xfId="96" xr:uid="{00000000-0005-0000-0000-00004F070000}"/>
    <cellStyle name="Normal 3 2 2 3 3 10" xfId="7388" xr:uid="{00000000-0005-0000-0000-000050070000}"/>
    <cellStyle name="Normal 3 2 2 3 3 11" xfId="183" xr:uid="{00000000-0005-0000-0000-000051070000}"/>
    <cellStyle name="Normal 3 2 2 3 3 2" xfId="268" xr:uid="{00000000-0005-0000-0000-000052070000}"/>
    <cellStyle name="Normal 3 2 2 3 3 2 2" xfId="415" xr:uid="{00000000-0005-0000-0000-000053070000}"/>
    <cellStyle name="Normal 3 2 2 3 3 2 2 2" xfId="707" xr:uid="{00000000-0005-0000-0000-000054070000}"/>
    <cellStyle name="Normal 3 2 2 3 3 2 2 2 2" xfId="1586" xr:uid="{00000000-0005-0000-0000-000055070000}"/>
    <cellStyle name="Normal 3 2 2 3 3 2 2 2 2 2" xfId="3338" xr:uid="{00000000-0005-0000-0000-000056070000}"/>
    <cellStyle name="Normal 3 2 2 3 3 2 2 2 2 2 2" xfId="6936" xr:uid="{00000000-0005-0000-0000-000057070000}"/>
    <cellStyle name="Normal 3 2 2 3 3 2 2 2 2 2 2 2" xfId="14132" xr:uid="{00000000-0005-0000-0000-000058070000}"/>
    <cellStyle name="Normal 3 2 2 3 3 2 2 2 2 2 3" xfId="10534" xr:uid="{00000000-0005-0000-0000-000059070000}"/>
    <cellStyle name="Normal 3 2 2 3 3 2 2 2 2 3" xfId="5184" xr:uid="{00000000-0005-0000-0000-00005A070000}"/>
    <cellStyle name="Normal 3 2 2 3 3 2 2 2 2 3 2" xfId="12380" xr:uid="{00000000-0005-0000-0000-00005B070000}"/>
    <cellStyle name="Normal 3 2 2 3 3 2 2 2 2 4" xfId="8782" xr:uid="{00000000-0005-0000-0000-00005C070000}"/>
    <cellStyle name="Normal 3 2 2 3 3 2 2 2 3" xfId="2462" xr:uid="{00000000-0005-0000-0000-00005D070000}"/>
    <cellStyle name="Normal 3 2 2 3 3 2 2 2 3 2" xfId="6060" xr:uid="{00000000-0005-0000-0000-00005E070000}"/>
    <cellStyle name="Normal 3 2 2 3 3 2 2 2 3 2 2" xfId="13256" xr:uid="{00000000-0005-0000-0000-00005F070000}"/>
    <cellStyle name="Normal 3 2 2 3 3 2 2 2 3 3" xfId="9658" xr:uid="{00000000-0005-0000-0000-000060070000}"/>
    <cellStyle name="Normal 3 2 2 3 3 2 2 2 4" xfId="4308" xr:uid="{00000000-0005-0000-0000-000061070000}"/>
    <cellStyle name="Normal 3 2 2 3 3 2 2 2 4 2" xfId="11504" xr:uid="{00000000-0005-0000-0000-000062070000}"/>
    <cellStyle name="Normal 3 2 2 3 3 2 2 2 5" xfId="7906" xr:uid="{00000000-0005-0000-0000-000063070000}"/>
    <cellStyle name="Normal 3 2 2 3 3 2 2 3" xfId="1002" xr:uid="{00000000-0005-0000-0000-000064070000}"/>
    <cellStyle name="Normal 3 2 2 3 3 2 2 3 2" xfId="1878" xr:uid="{00000000-0005-0000-0000-000065070000}"/>
    <cellStyle name="Normal 3 2 2 3 3 2 2 3 2 2" xfId="3630" xr:uid="{00000000-0005-0000-0000-000066070000}"/>
    <cellStyle name="Normal 3 2 2 3 3 2 2 3 2 2 2" xfId="7228" xr:uid="{00000000-0005-0000-0000-000067070000}"/>
    <cellStyle name="Normal 3 2 2 3 3 2 2 3 2 2 2 2" xfId="14424" xr:uid="{00000000-0005-0000-0000-000068070000}"/>
    <cellStyle name="Normal 3 2 2 3 3 2 2 3 2 2 3" xfId="10826" xr:uid="{00000000-0005-0000-0000-000069070000}"/>
    <cellStyle name="Normal 3 2 2 3 3 2 2 3 2 3" xfId="5476" xr:uid="{00000000-0005-0000-0000-00006A070000}"/>
    <cellStyle name="Normal 3 2 2 3 3 2 2 3 2 3 2" xfId="12672" xr:uid="{00000000-0005-0000-0000-00006B070000}"/>
    <cellStyle name="Normal 3 2 2 3 3 2 2 3 2 4" xfId="9074" xr:uid="{00000000-0005-0000-0000-00006C070000}"/>
    <cellStyle name="Normal 3 2 2 3 3 2 2 3 3" xfId="2754" xr:uid="{00000000-0005-0000-0000-00006D070000}"/>
    <cellStyle name="Normal 3 2 2 3 3 2 2 3 3 2" xfId="6352" xr:uid="{00000000-0005-0000-0000-00006E070000}"/>
    <cellStyle name="Normal 3 2 2 3 3 2 2 3 3 2 2" xfId="13548" xr:uid="{00000000-0005-0000-0000-00006F070000}"/>
    <cellStyle name="Normal 3 2 2 3 3 2 2 3 3 3" xfId="9950" xr:uid="{00000000-0005-0000-0000-000070070000}"/>
    <cellStyle name="Normal 3 2 2 3 3 2 2 3 4" xfId="4600" xr:uid="{00000000-0005-0000-0000-000071070000}"/>
    <cellStyle name="Normal 3 2 2 3 3 2 2 3 4 2" xfId="11796" xr:uid="{00000000-0005-0000-0000-000072070000}"/>
    <cellStyle name="Normal 3 2 2 3 3 2 2 3 5" xfId="8198" xr:uid="{00000000-0005-0000-0000-000073070000}"/>
    <cellStyle name="Normal 3 2 2 3 3 2 2 4" xfId="1294" xr:uid="{00000000-0005-0000-0000-000074070000}"/>
    <cellStyle name="Normal 3 2 2 3 3 2 2 4 2" xfId="3046" xr:uid="{00000000-0005-0000-0000-000075070000}"/>
    <cellStyle name="Normal 3 2 2 3 3 2 2 4 2 2" xfId="6644" xr:uid="{00000000-0005-0000-0000-000076070000}"/>
    <cellStyle name="Normal 3 2 2 3 3 2 2 4 2 2 2" xfId="13840" xr:uid="{00000000-0005-0000-0000-000077070000}"/>
    <cellStyle name="Normal 3 2 2 3 3 2 2 4 2 3" xfId="10242" xr:uid="{00000000-0005-0000-0000-000078070000}"/>
    <cellStyle name="Normal 3 2 2 3 3 2 2 4 3" xfId="4892" xr:uid="{00000000-0005-0000-0000-000079070000}"/>
    <cellStyle name="Normal 3 2 2 3 3 2 2 4 3 2" xfId="12088" xr:uid="{00000000-0005-0000-0000-00007A070000}"/>
    <cellStyle name="Normal 3 2 2 3 3 2 2 4 4" xfId="8490" xr:uid="{00000000-0005-0000-0000-00007B070000}"/>
    <cellStyle name="Normal 3 2 2 3 3 2 2 5" xfId="2170" xr:uid="{00000000-0005-0000-0000-00007C070000}"/>
    <cellStyle name="Normal 3 2 2 3 3 2 2 5 2" xfId="5768" xr:uid="{00000000-0005-0000-0000-00007D070000}"/>
    <cellStyle name="Normal 3 2 2 3 3 2 2 5 2 2" xfId="12964" xr:uid="{00000000-0005-0000-0000-00007E070000}"/>
    <cellStyle name="Normal 3 2 2 3 3 2 2 5 3" xfId="9366" xr:uid="{00000000-0005-0000-0000-00007F070000}"/>
    <cellStyle name="Normal 3 2 2 3 3 2 2 6" xfId="4016" xr:uid="{00000000-0005-0000-0000-000080070000}"/>
    <cellStyle name="Normal 3 2 2 3 3 2 2 6 2" xfId="11212" xr:uid="{00000000-0005-0000-0000-000081070000}"/>
    <cellStyle name="Normal 3 2 2 3 3 2 2 7" xfId="7614" xr:uid="{00000000-0005-0000-0000-000082070000}"/>
    <cellStyle name="Normal 3 2 2 3 3 2 3" xfId="561" xr:uid="{00000000-0005-0000-0000-000083070000}"/>
    <cellStyle name="Normal 3 2 2 3 3 2 3 2" xfId="1440" xr:uid="{00000000-0005-0000-0000-000084070000}"/>
    <cellStyle name="Normal 3 2 2 3 3 2 3 2 2" xfId="3192" xr:uid="{00000000-0005-0000-0000-000085070000}"/>
    <cellStyle name="Normal 3 2 2 3 3 2 3 2 2 2" xfId="6790" xr:uid="{00000000-0005-0000-0000-000086070000}"/>
    <cellStyle name="Normal 3 2 2 3 3 2 3 2 2 2 2" xfId="13986" xr:uid="{00000000-0005-0000-0000-000087070000}"/>
    <cellStyle name="Normal 3 2 2 3 3 2 3 2 2 3" xfId="10388" xr:uid="{00000000-0005-0000-0000-000088070000}"/>
    <cellStyle name="Normal 3 2 2 3 3 2 3 2 3" xfId="5038" xr:uid="{00000000-0005-0000-0000-000089070000}"/>
    <cellStyle name="Normal 3 2 2 3 3 2 3 2 3 2" xfId="12234" xr:uid="{00000000-0005-0000-0000-00008A070000}"/>
    <cellStyle name="Normal 3 2 2 3 3 2 3 2 4" xfId="8636" xr:uid="{00000000-0005-0000-0000-00008B070000}"/>
    <cellStyle name="Normal 3 2 2 3 3 2 3 3" xfId="2316" xr:uid="{00000000-0005-0000-0000-00008C070000}"/>
    <cellStyle name="Normal 3 2 2 3 3 2 3 3 2" xfId="5914" xr:uid="{00000000-0005-0000-0000-00008D070000}"/>
    <cellStyle name="Normal 3 2 2 3 3 2 3 3 2 2" xfId="13110" xr:uid="{00000000-0005-0000-0000-00008E070000}"/>
    <cellStyle name="Normal 3 2 2 3 3 2 3 3 3" xfId="9512" xr:uid="{00000000-0005-0000-0000-00008F070000}"/>
    <cellStyle name="Normal 3 2 2 3 3 2 3 4" xfId="4162" xr:uid="{00000000-0005-0000-0000-000090070000}"/>
    <cellStyle name="Normal 3 2 2 3 3 2 3 4 2" xfId="11358" xr:uid="{00000000-0005-0000-0000-000091070000}"/>
    <cellStyle name="Normal 3 2 2 3 3 2 3 5" xfId="7760" xr:uid="{00000000-0005-0000-0000-000092070000}"/>
    <cellStyle name="Normal 3 2 2 3 3 2 4" xfId="856" xr:uid="{00000000-0005-0000-0000-000093070000}"/>
    <cellStyle name="Normal 3 2 2 3 3 2 4 2" xfId="1732" xr:uid="{00000000-0005-0000-0000-000094070000}"/>
    <cellStyle name="Normal 3 2 2 3 3 2 4 2 2" xfId="3484" xr:uid="{00000000-0005-0000-0000-000095070000}"/>
    <cellStyle name="Normal 3 2 2 3 3 2 4 2 2 2" xfId="7082" xr:uid="{00000000-0005-0000-0000-000096070000}"/>
    <cellStyle name="Normal 3 2 2 3 3 2 4 2 2 2 2" xfId="14278" xr:uid="{00000000-0005-0000-0000-000097070000}"/>
    <cellStyle name="Normal 3 2 2 3 3 2 4 2 2 3" xfId="10680" xr:uid="{00000000-0005-0000-0000-000098070000}"/>
    <cellStyle name="Normal 3 2 2 3 3 2 4 2 3" xfId="5330" xr:uid="{00000000-0005-0000-0000-000099070000}"/>
    <cellStyle name="Normal 3 2 2 3 3 2 4 2 3 2" xfId="12526" xr:uid="{00000000-0005-0000-0000-00009A070000}"/>
    <cellStyle name="Normal 3 2 2 3 3 2 4 2 4" xfId="8928" xr:uid="{00000000-0005-0000-0000-00009B070000}"/>
    <cellStyle name="Normal 3 2 2 3 3 2 4 3" xfId="2608" xr:uid="{00000000-0005-0000-0000-00009C070000}"/>
    <cellStyle name="Normal 3 2 2 3 3 2 4 3 2" xfId="6206" xr:uid="{00000000-0005-0000-0000-00009D070000}"/>
    <cellStyle name="Normal 3 2 2 3 3 2 4 3 2 2" xfId="13402" xr:uid="{00000000-0005-0000-0000-00009E070000}"/>
    <cellStyle name="Normal 3 2 2 3 3 2 4 3 3" xfId="9804" xr:uid="{00000000-0005-0000-0000-00009F070000}"/>
    <cellStyle name="Normal 3 2 2 3 3 2 4 4" xfId="4454" xr:uid="{00000000-0005-0000-0000-0000A0070000}"/>
    <cellStyle name="Normal 3 2 2 3 3 2 4 4 2" xfId="11650" xr:uid="{00000000-0005-0000-0000-0000A1070000}"/>
    <cellStyle name="Normal 3 2 2 3 3 2 4 5" xfId="8052" xr:uid="{00000000-0005-0000-0000-0000A2070000}"/>
    <cellStyle name="Normal 3 2 2 3 3 2 5" xfId="1148" xr:uid="{00000000-0005-0000-0000-0000A3070000}"/>
    <cellStyle name="Normal 3 2 2 3 3 2 5 2" xfId="2900" xr:uid="{00000000-0005-0000-0000-0000A4070000}"/>
    <cellStyle name="Normal 3 2 2 3 3 2 5 2 2" xfId="6498" xr:uid="{00000000-0005-0000-0000-0000A5070000}"/>
    <cellStyle name="Normal 3 2 2 3 3 2 5 2 2 2" xfId="13694" xr:uid="{00000000-0005-0000-0000-0000A6070000}"/>
    <cellStyle name="Normal 3 2 2 3 3 2 5 2 3" xfId="10096" xr:uid="{00000000-0005-0000-0000-0000A7070000}"/>
    <cellStyle name="Normal 3 2 2 3 3 2 5 3" xfId="4746" xr:uid="{00000000-0005-0000-0000-0000A8070000}"/>
    <cellStyle name="Normal 3 2 2 3 3 2 5 3 2" xfId="11942" xr:uid="{00000000-0005-0000-0000-0000A9070000}"/>
    <cellStyle name="Normal 3 2 2 3 3 2 5 4" xfId="8344" xr:uid="{00000000-0005-0000-0000-0000AA070000}"/>
    <cellStyle name="Normal 3 2 2 3 3 2 6" xfId="2024" xr:uid="{00000000-0005-0000-0000-0000AB070000}"/>
    <cellStyle name="Normal 3 2 2 3 3 2 6 2" xfId="5622" xr:uid="{00000000-0005-0000-0000-0000AC070000}"/>
    <cellStyle name="Normal 3 2 2 3 3 2 6 2 2" xfId="12818" xr:uid="{00000000-0005-0000-0000-0000AD070000}"/>
    <cellStyle name="Normal 3 2 2 3 3 2 6 3" xfId="9220" xr:uid="{00000000-0005-0000-0000-0000AE070000}"/>
    <cellStyle name="Normal 3 2 2 3 3 2 7" xfId="3870" xr:uid="{00000000-0005-0000-0000-0000AF070000}"/>
    <cellStyle name="Normal 3 2 2 3 3 2 7 2" xfId="11066" xr:uid="{00000000-0005-0000-0000-0000B0070000}"/>
    <cellStyle name="Normal 3 2 2 3 3 2 8" xfId="7468" xr:uid="{00000000-0005-0000-0000-0000B1070000}"/>
    <cellStyle name="Normal 3 2 2 3 3 3" xfId="335" xr:uid="{00000000-0005-0000-0000-0000B2070000}"/>
    <cellStyle name="Normal 3 2 2 3 3 3 2" xfId="627" xr:uid="{00000000-0005-0000-0000-0000B3070000}"/>
    <cellStyle name="Normal 3 2 2 3 3 3 2 2" xfId="1506" xr:uid="{00000000-0005-0000-0000-0000B4070000}"/>
    <cellStyle name="Normal 3 2 2 3 3 3 2 2 2" xfId="3258" xr:uid="{00000000-0005-0000-0000-0000B5070000}"/>
    <cellStyle name="Normal 3 2 2 3 3 3 2 2 2 2" xfId="6856" xr:uid="{00000000-0005-0000-0000-0000B6070000}"/>
    <cellStyle name="Normal 3 2 2 3 3 3 2 2 2 2 2" xfId="14052" xr:uid="{00000000-0005-0000-0000-0000B7070000}"/>
    <cellStyle name="Normal 3 2 2 3 3 3 2 2 2 3" xfId="10454" xr:uid="{00000000-0005-0000-0000-0000B8070000}"/>
    <cellStyle name="Normal 3 2 2 3 3 3 2 2 3" xfId="5104" xr:uid="{00000000-0005-0000-0000-0000B9070000}"/>
    <cellStyle name="Normal 3 2 2 3 3 3 2 2 3 2" xfId="12300" xr:uid="{00000000-0005-0000-0000-0000BA070000}"/>
    <cellStyle name="Normal 3 2 2 3 3 3 2 2 4" xfId="8702" xr:uid="{00000000-0005-0000-0000-0000BB070000}"/>
    <cellStyle name="Normal 3 2 2 3 3 3 2 3" xfId="2382" xr:uid="{00000000-0005-0000-0000-0000BC070000}"/>
    <cellStyle name="Normal 3 2 2 3 3 3 2 3 2" xfId="5980" xr:uid="{00000000-0005-0000-0000-0000BD070000}"/>
    <cellStyle name="Normal 3 2 2 3 3 3 2 3 2 2" xfId="13176" xr:uid="{00000000-0005-0000-0000-0000BE070000}"/>
    <cellStyle name="Normal 3 2 2 3 3 3 2 3 3" xfId="9578" xr:uid="{00000000-0005-0000-0000-0000BF070000}"/>
    <cellStyle name="Normal 3 2 2 3 3 3 2 4" xfId="4228" xr:uid="{00000000-0005-0000-0000-0000C0070000}"/>
    <cellStyle name="Normal 3 2 2 3 3 3 2 4 2" xfId="11424" xr:uid="{00000000-0005-0000-0000-0000C1070000}"/>
    <cellStyle name="Normal 3 2 2 3 3 3 2 5" xfId="7826" xr:uid="{00000000-0005-0000-0000-0000C2070000}"/>
    <cellStyle name="Normal 3 2 2 3 3 3 3" xfId="922" xr:uid="{00000000-0005-0000-0000-0000C3070000}"/>
    <cellStyle name="Normal 3 2 2 3 3 3 3 2" xfId="1798" xr:uid="{00000000-0005-0000-0000-0000C4070000}"/>
    <cellStyle name="Normal 3 2 2 3 3 3 3 2 2" xfId="3550" xr:uid="{00000000-0005-0000-0000-0000C5070000}"/>
    <cellStyle name="Normal 3 2 2 3 3 3 3 2 2 2" xfId="7148" xr:uid="{00000000-0005-0000-0000-0000C6070000}"/>
    <cellStyle name="Normal 3 2 2 3 3 3 3 2 2 2 2" xfId="14344" xr:uid="{00000000-0005-0000-0000-0000C7070000}"/>
    <cellStyle name="Normal 3 2 2 3 3 3 3 2 2 3" xfId="10746" xr:uid="{00000000-0005-0000-0000-0000C8070000}"/>
    <cellStyle name="Normal 3 2 2 3 3 3 3 2 3" xfId="5396" xr:uid="{00000000-0005-0000-0000-0000C9070000}"/>
    <cellStyle name="Normal 3 2 2 3 3 3 3 2 3 2" xfId="12592" xr:uid="{00000000-0005-0000-0000-0000CA070000}"/>
    <cellStyle name="Normal 3 2 2 3 3 3 3 2 4" xfId="8994" xr:uid="{00000000-0005-0000-0000-0000CB070000}"/>
    <cellStyle name="Normal 3 2 2 3 3 3 3 3" xfId="2674" xr:uid="{00000000-0005-0000-0000-0000CC070000}"/>
    <cellStyle name="Normal 3 2 2 3 3 3 3 3 2" xfId="6272" xr:uid="{00000000-0005-0000-0000-0000CD070000}"/>
    <cellStyle name="Normal 3 2 2 3 3 3 3 3 2 2" xfId="13468" xr:uid="{00000000-0005-0000-0000-0000CE070000}"/>
    <cellStyle name="Normal 3 2 2 3 3 3 3 3 3" xfId="9870" xr:uid="{00000000-0005-0000-0000-0000CF070000}"/>
    <cellStyle name="Normal 3 2 2 3 3 3 3 4" xfId="4520" xr:uid="{00000000-0005-0000-0000-0000D0070000}"/>
    <cellStyle name="Normal 3 2 2 3 3 3 3 4 2" xfId="11716" xr:uid="{00000000-0005-0000-0000-0000D1070000}"/>
    <cellStyle name="Normal 3 2 2 3 3 3 3 5" xfId="8118" xr:uid="{00000000-0005-0000-0000-0000D2070000}"/>
    <cellStyle name="Normal 3 2 2 3 3 3 4" xfId="1214" xr:uid="{00000000-0005-0000-0000-0000D3070000}"/>
    <cellStyle name="Normal 3 2 2 3 3 3 4 2" xfId="2966" xr:uid="{00000000-0005-0000-0000-0000D4070000}"/>
    <cellStyle name="Normal 3 2 2 3 3 3 4 2 2" xfId="6564" xr:uid="{00000000-0005-0000-0000-0000D5070000}"/>
    <cellStyle name="Normal 3 2 2 3 3 3 4 2 2 2" xfId="13760" xr:uid="{00000000-0005-0000-0000-0000D6070000}"/>
    <cellStyle name="Normal 3 2 2 3 3 3 4 2 3" xfId="10162" xr:uid="{00000000-0005-0000-0000-0000D7070000}"/>
    <cellStyle name="Normal 3 2 2 3 3 3 4 3" xfId="4812" xr:uid="{00000000-0005-0000-0000-0000D8070000}"/>
    <cellStyle name="Normal 3 2 2 3 3 3 4 3 2" xfId="12008" xr:uid="{00000000-0005-0000-0000-0000D9070000}"/>
    <cellStyle name="Normal 3 2 2 3 3 3 4 4" xfId="8410" xr:uid="{00000000-0005-0000-0000-0000DA070000}"/>
    <cellStyle name="Normal 3 2 2 3 3 3 5" xfId="2090" xr:uid="{00000000-0005-0000-0000-0000DB070000}"/>
    <cellStyle name="Normal 3 2 2 3 3 3 5 2" xfId="5688" xr:uid="{00000000-0005-0000-0000-0000DC070000}"/>
    <cellStyle name="Normal 3 2 2 3 3 3 5 2 2" xfId="12884" xr:uid="{00000000-0005-0000-0000-0000DD070000}"/>
    <cellStyle name="Normal 3 2 2 3 3 3 5 3" xfId="9286" xr:uid="{00000000-0005-0000-0000-0000DE070000}"/>
    <cellStyle name="Normal 3 2 2 3 3 3 6" xfId="3936" xr:uid="{00000000-0005-0000-0000-0000DF070000}"/>
    <cellStyle name="Normal 3 2 2 3 3 3 6 2" xfId="11132" xr:uid="{00000000-0005-0000-0000-0000E0070000}"/>
    <cellStyle name="Normal 3 2 2 3 3 3 7" xfId="7534" xr:uid="{00000000-0005-0000-0000-0000E1070000}"/>
    <cellStyle name="Normal 3 2 2 3 3 4" xfId="481" xr:uid="{00000000-0005-0000-0000-0000E2070000}"/>
    <cellStyle name="Normal 3 2 2 3 3 4 2" xfId="1360" xr:uid="{00000000-0005-0000-0000-0000E3070000}"/>
    <cellStyle name="Normal 3 2 2 3 3 4 2 2" xfId="3112" xr:uid="{00000000-0005-0000-0000-0000E4070000}"/>
    <cellStyle name="Normal 3 2 2 3 3 4 2 2 2" xfId="6710" xr:uid="{00000000-0005-0000-0000-0000E5070000}"/>
    <cellStyle name="Normal 3 2 2 3 3 4 2 2 2 2" xfId="13906" xr:uid="{00000000-0005-0000-0000-0000E6070000}"/>
    <cellStyle name="Normal 3 2 2 3 3 4 2 2 3" xfId="10308" xr:uid="{00000000-0005-0000-0000-0000E7070000}"/>
    <cellStyle name="Normal 3 2 2 3 3 4 2 3" xfId="4958" xr:uid="{00000000-0005-0000-0000-0000E8070000}"/>
    <cellStyle name="Normal 3 2 2 3 3 4 2 3 2" xfId="12154" xr:uid="{00000000-0005-0000-0000-0000E9070000}"/>
    <cellStyle name="Normal 3 2 2 3 3 4 2 4" xfId="8556" xr:uid="{00000000-0005-0000-0000-0000EA070000}"/>
    <cellStyle name="Normal 3 2 2 3 3 4 3" xfId="2236" xr:uid="{00000000-0005-0000-0000-0000EB070000}"/>
    <cellStyle name="Normal 3 2 2 3 3 4 3 2" xfId="5834" xr:uid="{00000000-0005-0000-0000-0000EC070000}"/>
    <cellStyle name="Normal 3 2 2 3 3 4 3 2 2" xfId="13030" xr:uid="{00000000-0005-0000-0000-0000ED070000}"/>
    <cellStyle name="Normal 3 2 2 3 3 4 3 3" xfId="9432" xr:uid="{00000000-0005-0000-0000-0000EE070000}"/>
    <cellStyle name="Normal 3 2 2 3 3 4 4" xfId="4082" xr:uid="{00000000-0005-0000-0000-0000EF070000}"/>
    <cellStyle name="Normal 3 2 2 3 3 4 4 2" xfId="11278" xr:uid="{00000000-0005-0000-0000-0000F0070000}"/>
    <cellStyle name="Normal 3 2 2 3 3 4 5" xfId="7680" xr:uid="{00000000-0005-0000-0000-0000F1070000}"/>
    <cellStyle name="Normal 3 2 2 3 3 5" xfId="776" xr:uid="{00000000-0005-0000-0000-0000F2070000}"/>
    <cellStyle name="Normal 3 2 2 3 3 5 2" xfId="1652" xr:uid="{00000000-0005-0000-0000-0000F3070000}"/>
    <cellStyle name="Normal 3 2 2 3 3 5 2 2" xfId="3404" xr:uid="{00000000-0005-0000-0000-0000F4070000}"/>
    <cellStyle name="Normal 3 2 2 3 3 5 2 2 2" xfId="7002" xr:uid="{00000000-0005-0000-0000-0000F5070000}"/>
    <cellStyle name="Normal 3 2 2 3 3 5 2 2 2 2" xfId="14198" xr:uid="{00000000-0005-0000-0000-0000F6070000}"/>
    <cellStyle name="Normal 3 2 2 3 3 5 2 2 3" xfId="10600" xr:uid="{00000000-0005-0000-0000-0000F7070000}"/>
    <cellStyle name="Normal 3 2 2 3 3 5 2 3" xfId="5250" xr:uid="{00000000-0005-0000-0000-0000F8070000}"/>
    <cellStyle name="Normal 3 2 2 3 3 5 2 3 2" xfId="12446" xr:uid="{00000000-0005-0000-0000-0000F9070000}"/>
    <cellStyle name="Normal 3 2 2 3 3 5 2 4" xfId="8848" xr:uid="{00000000-0005-0000-0000-0000FA070000}"/>
    <cellStyle name="Normal 3 2 2 3 3 5 3" xfId="2528" xr:uid="{00000000-0005-0000-0000-0000FB070000}"/>
    <cellStyle name="Normal 3 2 2 3 3 5 3 2" xfId="6126" xr:uid="{00000000-0005-0000-0000-0000FC070000}"/>
    <cellStyle name="Normal 3 2 2 3 3 5 3 2 2" xfId="13322" xr:uid="{00000000-0005-0000-0000-0000FD070000}"/>
    <cellStyle name="Normal 3 2 2 3 3 5 3 3" xfId="9724" xr:uid="{00000000-0005-0000-0000-0000FE070000}"/>
    <cellStyle name="Normal 3 2 2 3 3 5 4" xfId="4374" xr:uid="{00000000-0005-0000-0000-0000FF070000}"/>
    <cellStyle name="Normal 3 2 2 3 3 5 4 2" xfId="11570" xr:uid="{00000000-0005-0000-0000-000000080000}"/>
    <cellStyle name="Normal 3 2 2 3 3 5 5" xfId="7972" xr:uid="{00000000-0005-0000-0000-000001080000}"/>
    <cellStyle name="Normal 3 2 2 3 3 6" xfId="1068" xr:uid="{00000000-0005-0000-0000-000002080000}"/>
    <cellStyle name="Normal 3 2 2 3 3 6 2" xfId="2820" xr:uid="{00000000-0005-0000-0000-000003080000}"/>
    <cellStyle name="Normal 3 2 2 3 3 6 2 2" xfId="6418" xr:uid="{00000000-0005-0000-0000-000004080000}"/>
    <cellStyle name="Normal 3 2 2 3 3 6 2 2 2" xfId="13614" xr:uid="{00000000-0005-0000-0000-000005080000}"/>
    <cellStyle name="Normal 3 2 2 3 3 6 2 3" xfId="10016" xr:uid="{00000000-0005-0000-0000-000006080000}"/>
    <cellStyle name="Normal 3 2 2 3 3 6 3" xfId="4666" xr:uid="{00000000-0005-0000-0000-000007080000}"/>
    <cellStyle name="Normal 3 2 2 3 3 6 3 2" xfId="11862" xr:uid="{00000000-0005-0000-0000-000008080000}"/>
    <cellStyle name="Normal 3 2 2 3 3 6 4" xfId="8264" xr:uid="{00000000-0005-0000-0000-000009080000}"/>
    <cellStyle name="Normal 3 2 2 3 3 7" xfId="1944" xr:uid="{00000000-0005-0000-0000-00000A080000}"/>
    <cellStyle name="Normal 3 2 2 3 3 7 2" xfId="5542" xr:uid="{00000000-0005-0000-0000-00000B080000}"/>
    <cellStyle name="Normal 3 2 2 3 3 7 2 2" xfId="12738" xr:uid="{00000000-0005-0000-0000-00000C080000}"/>
    <cellStyle name="Normal 3 2 2 3 3 7 3" xfId="9140" xr:uid="{00000000-0005-0000-0000-00000D080000}"/>
    <cellStyle name="Normal 3 2 2 3 3 8" xfId="3710" xr:uid="{00000000-0005-0000-0000-00000E080000}"/>
    <cellStyle name="Normal 3 2 2 3 3 8 2" xfId="7308" xr:uid="{00000000-0005-0000-0000-00000F080000}"/>
    <cellStyle name="Normal 3 2 2 3 3 8 2 2" xfId="14504" xr:uid="{00000000-0005-0000-0000-000010080000}"/>
    <cellStyle name="Normal 3 2 2 3 3 8 3" xfId="10906" xr:uid="{00000000-0005-0000-0000-000011080000}"/>
    <cellStyle name="Normal 3 2 2 3 3 9" xfId="3790" xr:uid="{00000000-0005-0000-0000-000012080000}"/>
    <cellStyle name="Normal 3 2 2 3 3 9 2" xfId="10986" xr:uid="{00000000-0005-0000-0000-000013080000}"/>
    <cellStyle name="Normal 3 2 2 3 4" xfId="113" xr:uid="{00000000-0005-0000-0000-000014080000}"/>
    <cellStyle name="Normal 3 2 2 3 4 10" xfId="199" xr:uid="{00000000-0005-0000-0000-000015080000}"/>
    <cellStyle name="Normal 3 2 2 3 4 2" xfId="349" xr:uid="{00000000-0005-0000-0000-000016080000}"/>
    <cellStyle name="Normal 3 2 2 3 4 2 2" xfId="641" xr:uid="{00000000-0005-0000-0000-000017080000}"/>
    <cellStyle name="Normal 3 2 2 3 4 2 2 2" xfId="1520" xr:uid="{00000000-0005-0000-0000-000018080000}"/>
    <cellStyle name="Normal 3 2 2 3 4 2 2 2 2" xfId="3272" xr:uid="{00000000-0005-0000-0000-000019080000}"/>
    <cellStyle name="Normal 3 2 2 3 4 2 2 2 2 2" xfId="6870" xr:uid="{00000000-0005-0000-0000-00001A080000}"/>
    <cellStyle name="Normal 3 2 2 3 4 2 2 2 2 2 2" xfId="14066" xr:uid="{00000000-0005-0000-0000-00001B080000}"/>
    <cellStyle name="Normal 3 2 2 3 4 2 2 2 2 3" xfId="10468" xr:uid="{00000000-0005-0000-0000-00001C080000}"/>
    <cellStyle name="Normal 3 2 2 3 4 2 2 2 3" xfId="5118" xr:uid="{00000000-0005-0000-0000-00001D080000}"/>
    <cellStyle name="Normal 3 2 2 3 4 2 2 2 3 2" xfId="12314" xr:uid="{00000000-0005-0000-0000-00001E080000}"/>
    <cellStyle name="Normal 3 2 2 3 4 2 2 2 4" xfId="8716" xr:uid="{00000000-0005-0000-0000-00001F080000}"/>
    <cellStyle name="Normal 3 2 2 3 4 2 2 3" xfId="2396" xr:uid="{00000000-0005-0000-0000-000020080000}"/>
    <cellStyle name="Normal 3 2 2 3 4 2 2 3 2" xfId="5994" xr:uid="{00000000-0005-0000-0000-000021080000}"/>
    <cellStyle name="Normal 3 2 2 3 4 2 2 3 2 2" xfId="13190" xr:uid="{00000000-0005-0000-0000-000022080000}"/>
    <cellStyle name="Normal 3 2 2 3 4 2 2 3 3" xfId="9592" xr:uid="{00000000-0005-0000-0000-000023080000}"/>
    <cellStyle name="Normal 3 2 2 3 4 2 2 4" xfId="4242" xr:uid="{00000000-0005-0000-0000-000024080000}"/>
    <cellStyle name="Normal 3 2 2 3 4 2 2 4 2" xfId="11438" xr:uid="{00000000-0005-0000-0000-000025080000}"/>
    <cellStyle name="Normal 3 2 2 3 4 2 2 5" xfId="7840" xr:uid="{00000000-0005-0000-0000-000026080000}"/>
    <cellStyle name="Normal 3 2 2 3 4 2 3" xfId="936" xr:uid="{00000000-0005-0000-0000-000027080000}"/>
    <cellStyle name="Normal 3 2 2 3 4 2 3 2" xfId="1812" xr:uid="{00000000-0005-0000-0000-000028080000}"/>
    <cellStyle name="Normal 3 2 2 3 4 2 3 2 2" xfId="3564" xr:uid="{00000000-0005-0000-0000-000029080000}"/>
    <cellStyle name="Normal 3 2 2 3 4 2 3 2 2 2" xfId="7162" xr:uid="{00000000-0005-0000-0000-00002A080000}"/>
    <cellStyle name="Normal 3 2 2 3 4 2 3 2 2 2 2" xfId="14358" xr:uid="{00000000-0005-0000-0000-00002B080000}"/>
    <cellStyle name="Normal 3 2 2 3 4 2 3 2 2 3" xfId="10760" xr:uid="{00000000-0005-0000-0000-00002C080000}"/>
    <cellStyle name="Normal 3 2 2 3 4 2 3 2 3" xfId="5410" xr:uid="{00000000-0005-0000-0000-00002D080000}"/>
    <cellStyle name="Normal 3 2 2 3 4 2 3 2 3 2" xfId="12606" xr:uid="{00000000-0005-0000-0000-00002E080000}"/>
    <cellStyle name="Normal 3 2 2 3 4 2 3 2 4" xfId="9008" xr:uid="{00000000-0005-0000-0000-00002F080000}"/>
    <cellStyle name="Normal 3 2 2 3 4 2 3 3" xfId="2688" xr:uid="{00000000-0005-0000-0000-000030080000}"/>
    <cellStyle name="Normal 3 2 2 3 4 2 3 3 2" xfId="6286" xr:uid="{00000000-0005-0000-0000-000031080000}"/>
    <cellStyle name="Normal 3 2 2 3 4 2 3 3 2 2" xfId="13482" xr:uid="{00000000-0005-0000-0000-000032080000}"/>
    <cellStyle name="Normal 3 2 2 3 4 2 3 3 3" xfId="9884" xr:uid="{00000000-0005-0000-0000-000033080000}"/>
    <cellStyle name="Normal 3 2 2 3 4 2 3 4" xfId="4534" xr:uid="{00000000-0005-0000-0000-000034080000}"/>
    <cellStyle name="Normal 3 2 2 3 4 2 3 4 2" xfId="11730" xr:uid="{00000000-0005-0000-0000-000035080000}"/>
    <cellStyle name="Normal 3 2 2 3 4 2 3 5" xfId="8132" xr:uid="{00000000-0005-0000-0000-000036080000}"/>
    <cellStyle name="Normal 3 2 2 3 4 2 4" xfId="1228" xr:uid="{00000000-0005-0000-0000-000037080000}"/>
    <cellStyle name="Normal 3 2 2 3 4 2 4 2" xfId="2980" xr:uid="{00000000-0005-0000-0000-000038080000}"/>
    <cellStyle name="Normal 3 2 2 3 4 2 4 2 2" xfId="6578" xr:uid="{00000000-0005-0000-0000-000039080000}"/>
    <cellStyle name="Normal 3 2 2 3 4 2 4 2 2 2" xfId="13774" xr:uid="{00000000-0005-0000-0000-00003A080000}"/>
    <cellStyle name="Normal 3 2 2 3 4 2 4 2 3" xfId="10176" xr:uid="{00000000-0005-0000-0000-00003B080000}"/>
    <cellStyle name="Normal 3 2 2 3 4 2 4 3" xfId="4826" xr:uid="{00000000-0005-0000-0000-00003C080000}"/>
    <cellStyle name="Normal 3 2 2 3 4 2 4 3 2" xfId="12022" xr:uid="{00000000-0005-0000-0000-00003D080000}"/>
    <cellStyle name="Normal 3 2 2 3 4 2 4 4" xfId="8424" xr:uid="{00000000-0005-0000-0000-00003E080000}"/>
    <cellStyle name="Normal 3 2 2 3 4 2 5" xfId="2104" xr:uid="{00000000-0005-0000-0000-00003F080000}"/>
    <cellStyle name="Normal 3 2 2 3 4 2 5 2" xfId="5702" xr:uid="{00000000-0005-0000-0000-000040080000}"/>
    <cellStyle name="Normal 3 2 2 3 4 2 5 2 2" xfId="12898" xr:uid="{00000000-0005-0000-0000-000041080000}"/>
    <cellStyle name="Normal 3 2 2 3 4 2 5 3" xfId="9300" xr:uid="{00000000-0005-0000-0000-000042080000}"/>
    <cellStyle name="Normal 3 2 2 3 4 2 6" xfId="3950" xr:uid="{00000000-0005-0000-0000-000043080000}"/>
    <cellStyle name="Normal 3 2 2 3 4 2 6 2" xfId="11146" xr:uid="{00000000-0005-0000-0000-000044080000}"/>
    <cellStyle name="Normal 3 2 2 3 4 2 7" xfId="7548" xr:uid="{00000000-0005-0000-0000-000045080000}"/>
    <cellStyle name="Normal 3 2 2 3 4 3" xfId="495" xr:uid="{00000000-0005-0000-0000-000046080000}"/>
    <cellStyle name="Normal 3 2 2 3 4 3 2" xfId="1374" xr:uid="{00000000-0005-0000-0000-000047080000}"/>
    <cellStyle name="Normal 3 2 2 3 4 3 2 2" xfId="3126" xr:uid="{00000000-0005-0000-0000-000048080000}"/>
    <cellStyle name="Normal 3 2 2 3 4 3 2 2 2" xfId="6724" xr:uid="{00000000-0005-0000-0000-000049080000}"/>
    <cellStyle name="Normal 3 2 2 3 4 3 2 2 2 2" xfId="13920" xr:uid="{00000000-0005-0000-0000-00004A080000}"/>
    <cellStyle name="Normal 3 2 2 3 4 3 2 2 3" xfId="10322" xr:uid="{00000000-0005-0000-0000-00004B080000}"/>
    <cellStyle name="Normal 3 2 2 3 4 3 2 3" xfId="4972" xr:uid="{00000000-0005-0000-0000-00004C080000}"/>
    <cellStyle name="Normal 3 2 2 3 4 3 2 3 2" xfId="12168" xr:uid="{00000000-0005-0000-0000-00004D080000}"/>
    <cellStyle name="Normal 3 2 2 3 4 3 2 4" xfId="8570" xr:uid="{00000000-0005-0000-0000-00004E080000}"/>
    <cellStyle name="Normal 3 2 2 3 4 3 3" xfId="2250" xr:uid="{00000000-0005-0000-0000-00004F080000}"/>
    <cellStyle name="Normal 3 2 2 3 4 3 3 2" xfId="5848" xr:uid="{00000000-0005-0000-0000-000050080000}"/>
    <cellStyle name="Normal 3 2 2 3 4 3 3 2 2" xfId="13044" xr:uid="{00000000-0005-0000-0000-000051080000}"/>
    <cellStyle name="Normal 3 2 2 3 4 3 3 3" xfId="9446" xr:uid="{00000000-0005-0000-0000-000052080000}"/>
    <cellStyle name="Normal 3 2 2 3 4 3 4" xfId="4096" xr:uid="{00000000-0005-0000-0000-000053080000}"/>
    <cellStyle name="Normal 3 2 2 3 4 3 4 2" xfId="11292" xr:uid="{00000000-0005-0000-0000-000054080000}"/>
    <cellStyle name="Normal 3 2 2 3 4 3 5" xfId="7694" xr:uid="{00000000-0005-0000-0000-000055080000}"/>
    <cellStyle name="Normal 3 2 2 3 4 4" xfId="790" xr:uid="{00000000-0005-0000-0000-000056080000}"/>
    <cellStyle name="Normal 3 2 2 3 4 4 2" xfId="1666" xr:uid="{00000000-0005-0000-0000-000057080000}"/>
    <cellStyle name="Normal 3 2 2 3 4 4 2 2" xfId="3418" xr:uid="{00000000-0005-0000-0000-000058080000}"/>
    <cellStyle name="Normal 3 2 2 3 4 4 2 2 2" xfId="7016" xr:uid="{00000000-0005-0000-0000-000059080000}"/>
    <cellStyle name="Normal 3 2 2 3 4 4 2 2 2 2" xfId="14212" xr:uid="{00000000-0005-0000-0000-00005A080000}"/>
    <cellStyle name="Normal 3 2 2 3 4 4 2 2 3" xfId="10614" xr:uid="{00000000-0005-0000-0000-00005B080000}"/>
    <cellStyle name="Normal 3 2 2 3 4 4 2 3" xfId="5264" xr:uid="{00000000-0005-0000-0000-00005C080000}"/>
    <cellStyle name="Normal 3 2 2 3 4 4 2 3 2" xfId="12460" xr:uid="{00000000-0005-0000-0000-00005D080000}"/>
    <cellStyle name="Normal 3 2 2 3 4 4 2 4" xfId="8862" xr:uid="{00000000-0005-0000-0000-00005E080000}"/>
    <cellStyle name="Normal 3 2 2 3 4 4 3" xfId="2542" xr:uid="{00000000-0005-0000-0000-00005F080000}"/>
    <cellStyle name="Normal 3 2 2 3 4 4 3 2" xfId="6140" xr:uid="{00000000-0005-0000-0000-000060080000}"/>
    <cellStyle name="Normal 3 2 2 3 4 4 3 2 2" xfId="13336" xr:uid="{00000000-0005-0000-0000-000061080000}"/>
    <cellStyle name="Normal 3 2 2 3 4 4 3 3" xfId="9738" xr:uid="{00000000-0005-0000-0000-000062080000}"/>
    <cellStyle name="Normal 3 2 2 3 4 4 4" xfId="4388" xr:uid="{00000000-0005-0000-0000-000063080000}"/>
    <cellStyle name="Normal 3 2 2 3 4 4 4 2" xfId="11584" xr:uid="{00000000-0005-0000-0000-000064080000}"/>
    <cellStyle name="Normal 3 2 2 3 4 4 5" xfId="7986" xr:uid="{00000000-0005-0000-0000-000065080000}"/>
    <cellStyle name="Normal 3 2 2 3 4 5" xfId="1082" xr:uid="{00000000-0005-0000-0000-000066080000}"/>
    <cellStyle name="Normal 3 2 2 3 4 5 2" xfId="2834" xr:uid="{00000000-0005-0000-0000-000067080000}"/>
    <cellStyle name="Normal 3 2 2 3 4 5 2 2" xfId="6432" xr:uid="{00000000-0005-0000-0000-000068080000}"/>
    <cellStyle name="Normal 3 2 2 3 4 5 2 2 2" xfId="13628" xr:uid="{00000000-0005-0000-0000-000069080000}"/>
    <cellStyle name="Normal 3 2 2 3 4 5 2 3" xfId="10030" xr:uid="{00000000-0005-0000-0000-00006A080000}"/>
    <cellStyle name="Normal 3 2 2 3 4 5 3" xfId="4680" xr:uid="{00000000-0005-0000-0000-00006B080000}"/>
    <cellStyle name="Normal 3 2 2 3 4 5 3 2" xfId="11876" xr:uid="{00000000-0005-0000-0000-00006C080000}"/>
    <cellStyle name="Normal 3 2 2 3 4 5 4" xfId="8278" xr:uid="{00000000-0005-0000-0000-00006D080000}"/>
    <cellStyle name="Normal 3 2 2 3 4 6" xfId="1958" xr:uid="{00000000-0005-0000-0000-00006E080000}"/>
    <cellStyle name="Normal 3 2 2 3 4 6 2" xfId="5556" xr:uid="{00000000-0005-0000-0000-00006F080000}"/>
    <cellStyle name="Normal 3 2 2 3 4 6 2 2" xfId="12752" xr:uid="{00000000-0005-0000-0000-000070080000}"/>
    <cellStyle name="Normal 3 2 2 3 4 6 3" xfId="9154" xr:uid="{00000000-0005-0000-0000-000071080000}"/>
    <cellStyle name="Normal 3 2 2 3 4 7" xfId="3724" xr:uid="{00000000-0005-0000-0000-000072080000}"/>
    <cellStyle name="Normal 3 2 2 3 4 7 2" xfId="7322" xr:uid="{00000000-0005-0000-0000-000073080000}"/>
    <cellStyle name="Normal 3 2 2 3 4 7 2 2" xfId="14518" xr:uid="{00000000-0005-0000-0000-000074080000}"/>
    <cellStyle name="Normal 3 2 2 3 4 7 3" xfId="10920" xr:uid="{00000000-0005-0000-0000-000075080000}"/>
    <cellStyle name="Normal 3 2 2 3 4 8" xfId="3804" xr:uid="{00000000-0005-0000-0000-000076080000}"/>
    <cellStyle name="Normal 3 2 2 3 4 8 2" xfId="11000" xr:uid="{00000000-0005-0000-0000-000077080000}"/>
    <cellStyle name="Normal 3 2 2 3 4 9" xfId="7402" xr:uid="{00000000-0005-0000-0000-000078080000}"/>
    <cellStyle name="Normal 3 2 2 3 5" xfId="51" xr:uid="{00000000-0005-0000-0000-000079080000}"/>
    <cellStyle name="Normal 3 2 2 3 5 10" xfId="223" xr:uid="{00000000-0005-0000-0000-00007A080000}"/>
    <cellStyle name="Normal 3 2 2 3 5 2" xfId="371" xr:uid="{00000000-0005-0000-0000-00007B080000}"/>
    <cellStyle name="Normal 3 2 2 3 5 2 2" xfId="663" xr:uid="{00000000-0005-0000-0000-00007C080000}"/>
    <cellStyle name="Normal 3 2 2 3 5 2 2 2" xfId="1542" xr:uid="{00000000-0005-0000-0000-00007D080000}"/>
    <cellStyle name="Normal 3 2 2 3 5 2 2 2 2" xfId="3294" xr:uid="{00000000-0005-0000-0000-00007E080000}"/>
    <cellStyle name="Normal 3 2 2 3 5 2 2 2 2 2" xfId="6892" xr:uid="{00000000-0005-0000-0000-00007F080000}"/>
    <cellStyle name="Normal 3 2 2 3 5 2 2 2 2 2 2" xfId="14088" xr:uid="{00000000-0005-0000-0000-000080080000}"/>
    <cellStyle name="Normal 3 2 2 3 5 2 2 2 2 3" xfId="10490" xr:uid="{00000000-0005-0000-0000-000081080000}"/>
    <cellStyle name="Normal 3 2 2 3 5 2 2 2 3" xfId="5140" xr:uid="{00000000-0005-0000-0000-000082080000}"/>
    <cellStyle name="Normal 3 2 2 3 5 2 2 2 3 2" xfId="12336" xr:uid="{00000000-0005-0000-0000-000083080000}"/>
    <cellStyle name="Normal 3 2 2 3 5 2 2 2 4" xfId="8738" xr:uid="{00000000-0005-0000-0000-000084080000}"/>
    <cellStyle name="Normal 3 2 2 3 5 2 2 3" xfId="2418" xr:uid="{00000000-0005-0000-0000-000085080000}"/>
    <cellStyle name="Normal 3 2 2 3 5 2 2 3 2" xfId="6016" xr:uid="{00000000-0005-0000-0000-000086080000}"/>
    <cellStyle name="Normal 3 2 2 3 5 2 2 3 2 2" xfId="13212" xr:uid="{00000000-0005-0000-0000-000087080000}"/>
    <cellStyle name="Normal 3 2 2 3 5 2 2 3 3" xfId="9614" xr:uid="{00000000-0005-0000-0000-000088080000}"/>
    <cellStyle name="Normal 3 2 2 3 5 2 2 4" xfId="4264" xr:uid="{00000000-0005-0000-0000-000089080000}"/>
    <cellStyle name="Normal 3 2 2 3 5 2 2 4 2" xfId="11460" xr:uid="{00000000-0005-0000-0000-00008A080000}"/>
    <cellStyle name="Normal 3 2 2 3 5 2 2 5" xfId="7862" xr:uid="{00000000-0005-0000-0000-00008B080000}"/>
    <cellStyle name="Normal 3 2 2 3 5 2 3" xfId="958" xr:uid="{00000000-0005-0000-0000-00008C080000}"/>
    <cellStyle name="Normal 3 2 2 3 5 2 3 2" xfId="1834" xr:uid="{00000000-0005-0000-0000-00008D080000}"/>
    <cellStyle name="Normal 3 2 2 3 5 2 3 2 2" xfId="3586" xr:uid="{00000000-0005-0000-0000-00008E080000}"/>
    <cellStyle name="Normal 3 2 2 3 5 2 3 2 2 2" xfId="7184" xr:uid="{00000000-0005-0000-0000-00008F080000}"/>
    <cellStyle name="Normal 3 2 2 3 5 2 3 2 2 2 2" xfId="14380" xr:uid="{00000000-0005-0000-0000-000090080000}"/>
    <cellStyle name="Normal 3 2 2 3 5 2 3 2 2 3" xfId="10782" xr:uid="{00000000-0005-0000-0000-000091080000}"/>
    <cellStyle name="Normal 3 2 2 3 5 2 3 2 3" xfId="5432" xr:uid="{00000000-0005-0000-0000-000092080000}"/>
    <cellStyle name="Normal 3 2 2 3 5 2 3 2 3 2" xfId="12628" xr:uid="{00000000-0005-0000-0000-000093080000}"/>
    <cellStyle name="Normal 3 2 2 3 5 2 3 2 4" xfId="9030" xr:uid="{00000000-0005-0000-0000-000094080000}"/>
    <cellStyle name="Normal 3 2 2 3 5 2 3 3" xfId="2710" xr:uid="{00000000-0005-0000-0000-000095080000}"/>
    <cellStyle name="Normal 3 2 2 3 5 2 3 3 2" xfId="6308" xr:uid="{00000000-0005-0000-0000-000096080000}"/>
    <cellStyle name="Normal 3 2 2 3 5 2 3 3 2 2" xfId="13504" xr:uid="{00000000-0005-0000-0000-000097080000}"/>
    <cellStyle name="Normal 3 2 2 3 5 2 3 3 3" xfId="9906" xr:uid="{00000000-0005-0000-0000-000098080000}"/>
    <cellStyle name="Normal 3 2 2 3 5 2 3 4" xfId="4556" xr:uid="{00000000-0005-0000-0000-000099080000}"/>
    <cellStyle name="Normal 3 2 2 3 5 2 3 4 2" xfId="11752" xr:uid="{00000000-0005-0000-0000-00009A080000}"/>
    <cellStyle name="Normal 3 2 2 3 5 2 3 5" xfId="8154" xr:uid="{00000000-0005-0000-0000-00009B080000}"/>
    <cellStyle name="Normal 3 2 2 3 5 2 4" xfId="1250" xr:uid="{00000000-0005-0000-0000-00009C080000}"/>
    <cellStyle name="Normal 3 2 2 3 5 2 4 2" xfId="3002" xr:uid="{00000000-0005-0000-0000-00009D080000}"/>
    <cellStyle name="Normal 3 2 2 3 5 2 4 2 2" xfId="6600" xr:uid="{00000000-0005-0000-0000-00009E080000}"/>
    <cellStyle name="Normal 3 2 2 3 5 2 4 2 2 2" xfId="13796" xr:uid="{00000000-0005-0000-0000-00009F080000}"/>
    <cellStyle name="Normal 3 2 2 3 5 2 4 2 3" xfId="10198" xr:uid="{00000000-0005-0000-0000-0000A0080000}"/>
    <cellStyle name="Normal 3 2 2 3 5 2 4 3" xfId="4848" xr:uid="{00000000-0005-0000-0000-0000A1080000}"/>
    <cellStyle name="Normal 3 2 2 3 5 2 4 3 2" xfId="12044" xr:uid="{00000000-0005-0000-0000-0000A2080000}"/>
    <cellStyle name="Normal 3 2 2 3 5 2 4 4" xfId="8446" xr:uid="{00000000-0005-0000-0000-0000A3080000}"/>
    <cellStyle name="Normal 3 2 2 3 5 2 5" xfId="2126" xr:uid="{00000000-0005-0000-0000-0000A4080000}"/>
    <cellStyle name="Normal 3 2 2 3 5 2 5 2" xfId="5724" xr:uid="{00000000-0005-0000-0000-0000A5080000}"/>
    <cellStyle name="Normal 3 2 2 3 5 2 5 2 2" xfId="12920" xr:uid="{00000000-0005-0000-0000-0000A6080000}"/>
    <cellStyle name="Normal 3 2 2 3 5 2 5 3" xfId="9322" xr:uid="{00000000-0005-0000-0000-0000A7080000}"/>
    <cellStyle name="Normal 3 2 2 3 5 2 6" xfId="3972" xr:uid="{00000000-0005-0000-0000-0000A8080000}"/>
    <cellStyle name="Normal 3 2 2 3 5 2 6 2" xfId="11168" xr:uid="{00000000-0005-0000-0000-0000A9080000}"/>
    <cellStyle name="Normal 3 2 2 3 5 2 7" xfId="7570" xr:uid="{00000000-0005-0000-0000-0000AA080000}"/>
    <cellStyle name="Normal 3 2 2 3 5 3" xfId="517" xr:uid="{00000000-0005-0000-0000-0000AB080000}"/>
    <cellStyle name="Normal 3 2 2 3 5 3 2" xfId="1396" xr:uid="{00000000-0005-0000-0000-0000AC080000}"/>
    <cellStyle name="Normal 3 2 2 3 5 3 2 2" xfId="3148" xr:uid="{00000000-0005-0000-0000-0000AD080000}"/>
    <cellStyle name="Normal 3 2 2 3 5 3 2 2 2" xfId="6746" xr:uid="{00000000-0005-0000-0000-0000AE080000}"/>
    <cellStyle name="Normal 3 2 2 3 5 3 2 2 2 2" xfId="13942" xr:uid="{00000000-0005-0000-0000-0000AF080000}"/>
    <cellStyle name="Normal 3 2 2 3 5 3 2 2 3" xfId="10344" xr:uid="{00000000-0005-0000-0000-0000B0080000}"/>
    <cellStyle name="Normal 3 2 2 3 5 3 2 3" xfId="4994" xr:uid="{00000000-0005-0000-0000-0000B1080000}"/>
    <cellStyle name="Normal 3 2 2 3 5 3 2 3 2" xfId="12190" xr:uid="{00000000-0005-0000-0000-0000B2080000}"/>
    <cellStyle name="Normal 3 2 2 3 5 3 2 4" xfId="8592" xr:uid="{00000000-0005-0000-0000-0000B3080000}"/>
    <cellStyle name="Normal 3 2 2 3 5 3 3" xfId="2272" xr:uid="{00000000-0005-0000-0000-0000B4080000}"/>
    <cellStyle name="Normal 3 2 2 3 5 3 3 2" xfId="5870" xr:uid="{00000000-0005-0000-0000-0000B5080000}"/>
    <cellStyle name="Normal 3 2 2 3 5 3 3 2 2" xfId="13066" xr:uid="{00000000-0005-0000-0000-0000B6080000}"/>
    <cellStyle name="Normal 3 2 2 3 5 3 3 3" xfId="9468" xr:uid="{00000000-0005-0000-0000-0000B7080000}"/>
    <cellStyle name="Normal 3 2 2 3 5 3 4" xfId="4118" xr:uid="{00000000-0005-0000-0000-0000B8080000}"/>
    <cellStyle name="Normal 3 2 2 3 5 3 4 2" xfId="11314" xr:uid="{00000000-0005-0000-0000-0000B9080000}"/>
    <cellStyle name="Normal 3 2 2 3 5 3 5" xfId="7716" xr:uid="{00000000-0005-0000-0000-0000BA080000}"/>
    <cellStyle name="Normal 3 2 2 3 5 4" xfId="812" xr:uid="{00000000-0005-0000-0000-0000BB080000}"/>
    <cellStyle name="Normal 3 2 2 3 5 4 2" xfId="1688" xr:uid="{00000000-0005-0000-0000-0000BC080000}"/>
    <cellStyle name="Normal 3 2 2 3 5 4 2 2" xfId="3440" xr:uid="{00000000-0005-0000-0000-0000BD080000}"/>
    <cellStyle name="Normal 3 2 2 3 5 4 2 2 2" xfId="7038" xr:uid="{00000000-0005-0000-0000-0000BE080000}"/>
    <cellStyle name="Normal 3 2 2 3 5 4 2 2 2 2" xfId="14234" xr:uid="{00000000-0005-0000-0000-0000BF080000}"/>
    <cellStyle name="Normal 3 2 2 3 5 4 2 2 3" xfId="10636" xr:uid="{00000000-0005-0000-0000-0000C0080000}"/>
    <cellStyle name="Normal 3 2 2 3 5 4 2 3" xfId="5286" xr:uid="{00000000-0005-0000-0000-0000C1080000}"/>
    <cellStyle name="Normal 3 2 2 3 5 4 2 3 2" xfId="12482" xr:uid="{00000000-0005-0000-0000-0000C2080000}"/>
    <cellStyle name="Normal 3 2 2 3 5 4 2 4" xfId="8884" xr:uid="{00000000-0005-0000-0000-0000C3080000}"/>
    <cellStyle name="Normal 3 2 2 3 5 4 3" xfId="2564" xr:uid="{00000000-0005-0000-0000-0000C4080000}"/>
    <cellStyle name="Normal 3 2 2 3 5 4 3 2" xfId="6162" xr:uid="{00000000-0005-0000-0000-0000C5080000}"/>
    <cellStyle name="Normal 3 2 2 3 5 4 3 2 2" xfId="13358" xr:uid="{00000000-0005-0000-0000-0000C6080000}"/>
    <cellStyle name="Normal 3 2 2 3 5 4 3 3" xfId="9760" xr:uid="{00000000-0005-0000-0000-0000C7080000}"/>
    <cellStyle name="Normal 3 2 2 3 5 4 4" xfId="4410" xr:uid="{00000000-0005-0000-0000-0000C8080000}"/>
    <cellStyle name="Normal 3 2 2 3 5 4 4 2" xfId="11606" xr:uid="{00000000-0005-0000-0000-0000C9080000}"/>
    <cellStyle name="Normal 3 2 2 3 5 4 5" xfId="8008" xr:uid="{00000000-0005-0000-0000-0000CA080000}"/>
    <cellStyle name="Normal 3 2 2 3 5 5" xfId="1104" xr:uid="{00000000-0005-0000-0000-0000CB080000}"/>
    <cellStyle name="Normal 3 2 2 3 5 5 2" xfId="2856" xr:uid="{00000000-0005-0000-0000-0000CC080000}"/>
    <cellStyle name="Normal 3 2 2 3 5 5 2 2" xfId="6454" xr:uid="{00000000-0005-0000-0000-0000CD080000}"/>
    <cellStyle name="Normal 3 2 2 3 5 5 2 2 2" xfId="13650" xr:uid="{00000000-0005-0000-0000-0000CE080000}"/>
    <cellStyle name="Normal 3 2 2 3 5 5 2 3" xfId="10052" xr:uid="{00000000-0005-0000-0000-0000CF080000}"/>
    <cellStyle name="Normal 3 2 2 3 5 5 3" xfId="4702" xr:uid="{00000000-0005-0000-0000-0000D0080000}"/>
    <cellStyle name="Normal 3 2 2 3 5 5 3 2" xfId="11898" xr:uid="{00000000-0005-0000-0000-0000D1080000}"/>
    <cellStyle name="Normal 3 2 2 3 5 5 4" xfId="8300" xr:uid="{00000000-0005-0000-0000-0000D2080000}"/>
    <cellStyle name="Normal 3 2 2 3 5 6" xfId="1980" xr:uid="{00000000-0005-0000-0000-0000D3080000}"/>
    <cellStyle name="Normal 3 2 2 3 5 6 2" xfId="5578" xr:uid="{00000000-0005-0000-0000-0000D4080000}"/>
    <cellStyle name="Normal 3 2 2 3 5 6 2 2" xfId="12774" xr:uid="{00000000-0005-0000-0000-0000D5080000}"/>
    <cellStyle name="Normal 3 2 2 3 5 6 3" xfId="9176" xr:uid="{00000000-0005-0000-0000-0000D6080000}"/>
    <cellStyle name="Normal 3 2 2 3 5 7" xfId="3666" xr:uid="{00000000-0005-0000-0000-0000D7080000}"/>
    <cellStyle name="Normal 3 2 2 3 5 7 2" xfId="7264" xr:uid="{00000000-0005-0000-0000-0000D8080000}"/>
    <cellStyle name="Normal 3 2 2 3 5 7 2 2" xfId="14460" xr:uid="{00000000-0005-0000-0000-0000D9080000}"/>
    <cellStyle name="Normal 3 2 2 3 5 7 3" xfId="10862" xr:uid="{00000000-0005-0000-0000-0000DA080000}"/>
    <cellStyle name="Normal 3 2 2 3 5 8" xfId="3826" xr:uid="{00000000-0005-0000-0000-0000DB080000}"/>
    <cellStyle name="Normal 3 2 2 3 5 8 2" xfId="11022" xr:uid="{00000000-0005-0000-0000-0000DC080000}"/>
    <cellStyle name="Normal 3 2 2 3 5 9" xfId="7424" xr:uid="{00000000-0005-0000-0000-0000DD080000}"/>
    <cellStyle name="Normal 3 2 2 3 6" xfId="291" xr:uid="{00000000-0005-0000-0000-0000DE080000}"/>
    <cellStyle name="Normal 3 2 2 3 6 2" xfId="583" xr:uid="{00000000-0005-0000-0000-0000DF080000}"/>
    <cellStyle name="Normal 3 2 2 3 6 2 2" xfId="1462" xr:uid="{00000000-0005-0000-0000-0000E0080000}"/>
    <cellStyle name="Normal 3 2 2 3 6 2 2 2" xfId="3214" xr:uid="{00000000-0005-0000-0000-0000E1080000}"/>
    <cellStyle name="Normal 3 2 2 3 6 2 2 2 2" xfId="6812" xr:uid="{00000000-0005-0000-0000-0000E2080000}"/>
    <cellStyle name="Normal 3 2 2 3 6 2 2 2 2 2" xfId="14008" xr:uid="{00000000-0005-0000-0000-0000E3080000}"/>
    <cellStyle name="Normal 3 2 2 3 6 2 2 2 3" xfId="10410" xr:uid="{00000000-0005-0000-0000-0000E4080000}"/>
    <cellStyle name="Normal 3 2 2 3 6 2 2 3" xfId="5060" xr:uid="{00000000-0005-0000-0000-0000E5080000}"/>
    <cellStyle name="Normal 3 2 2 3 6 2 2 3 2" xfId="12256" xr:uid="{00000000-0005-0000-0000-0000E6080000}"/>
    <cellStyle name="Normal 3 2 2 3 6 2 2 4" xfId="8658" xr:uid="{00000000-0005-0000-0000-0000E7080000}"/>
    <cellStyle name="Normal 3 2 2 3 6 2 3" xfId="2338" xr:uid="{00000000-0005-0000-0000-0000E8080000}"/>
    <cellStyle name="Normal 3 2 2 3 6 2 3 2" xfId="5936" xr:uid="{00000000-0005-0000-0000-0000E9080000}"/>
    <cellStyle name="Normal 3 2 2 3 6 2 3 2 2" xfId="13132" xr:uid="{00000000-0005-0000-0000-0000EA080000}"/>
    <cellStyle name="Normal 3 2 2 3 6 2 3 3" xfId="9534" xr:uid="{00000000-0005-0000-0000-0000EB080000}"/>
    <cellStyle name="Normal 3 2 2 3 6 2 4" xfId="4184" xr:uid="{00000000-0005-0000-0000-0000EC080000}"/>
    <cellStyle name="Normal 3 2 2 3 6 2 4 2" xfId="11380" xr:uid="{00000000-0005-0000-0000-0000ED080000}"/>
    <cellStyle name="Normal 3 2 2 3 6 2 5" xfId="7782" xr:uid="{00000000-0005-0000-0000-0000EE080000}"/>
    <cellStyle name="Normal 3 2 2 3 6 3" xfId="878" xr:uid="{00000000-0005-0000-0000-0000EF080000}"/>
    <cellStyle name="Normal 3 2 2 3 6 3 2" xfId="1754" xr:uid="{00000000-0005-0000-0000-0000F0080000}"/>
    <cellStyle name="Normal 3 2 2 3 6 3 2 2" xfId="3506" xr:uid="{00000000-0005-0000-0000-0000F1080000}"/>
    <cellStyle name="Normal 3 2 2 3 6 3 2 2 2" xfId="7104" xr:uid="{00000000-0005-0000-0000-0000F2080000}"/>
    <cellStyle name="Normal 3 2 2 3 6 3 2 2 2 2" xfId="14300" xr:uid="{00000000-0005-0000-0000-0000F3080000}"/>
    <cellStyle name="Normal 3 2 2 3 6 3 2 2 3" xfId="10702" xr:uid="{00000000-0005-0000-0000-0000F4080000}"/>
    <cellStyle name="Normal 3 2 2 3 6 3 2 3" xfId="5352" xr:uid="{00000000-0005-0000-0000-0000F5080000}"/>
    <cellStyle name="Normal 3 2 2 3 6 3 2 3 2" xfId="12548" xr:uid="{00000000-0005-0000-0000-0000F6080000}"/>
    <cellStyle name="Normal 3 2 2 3 6 3 2 4" xfId="8950" xr:uid="{00000000-0005-0000-0000-0000F7080000}"/>
    <cellStyle name="Normal 3 2 2 3 6 3 3" xfId="2630" xr:uid="{00000000-0005-0000-0000-0000F8080000}"/>
    <cellStyle name="Normal 3 2 2 3 6 3 3 2" xfId="6228" xr:uid="{00000000-0005-0000-0000-0000F9080000}"/>
    <cellStyle name="Normal 3 2 2 3 6 3 3 2 2" xfId="13424" xr:uid="{00000000-0005-0000-0000-0000FA080000}"/>
    <cellStyle name="Normal 3 2 2 3 6 3 3 3" xfId="9826" xr:uid="{00000000-0005-0000-0000-0000FB080000}"/>
    <cellStyle name="Normal 3 2 2 3 6 3 4" xfId="4476" xr:uid="{00000000-0005-0000-0000-0000FC080000}"/>
    <cellStyle name="Normal 3 2 2 3 6 3 4 2" xfId="11672" xr:uid="{00000000-0005-0000-0000-0000FD080000}"/>
    <cellStyle name="Normal 3 2 2 3 6 3 5" xfId="8074" xr:uid="{00000000-0005-0000-0000-0000FE080000}"/>
    <cellStyle name="Normal 3 2 2 3 6 4" xfId="1170" xr:uid="{00000000-0005-0000-0000-0000FF080000}"/>
    <cellStyle name="Normal 3 2 2 3 6 4 2" xfId="2922" xr:uid="{00000000-0005-0000-0000-000000090000}"/>
    <cellStyle name="Normal 3 2 2 3 6 4 2 2" xfId="6520" xr:uid="{00000000-0005-0000-0000-000001090000}"/>
    <cellStyle name="Normal 3 2 2 3 6 4 2 2 2" xfId="13716" xr:uid="{00000000-0005-0000-0000-000002090000}"/>
    <cellStyle name="Normal 3 2 2 3 6 4 2 3" xfId="10118" xr:uid="{00000000-0005-0000-0000-000003090000}"/>
    <cellStyle name="Normal 3 2 2 3 6 4 3" xfId="4768" xr:uid="{00000000-0005-0000-0000-000004090000}"/>
    <cellStyle name="Normal 3 2 2 3 6 4 3 2" xfId="11964" xr:uid="{00000000-0005-0000-0000-000005090000}"/>
    <cellStyle name="Normal 3 2 2 3 6 4 4" xfId="8366" xr:uid="{00000000-0005-0000-0000-000006090000}"/>
    <cellStyle name="Normal 3 2 2 3 6 5" xfId="2046" xr:uid="{00000000-0005-0000-0000-000007090000}"/>
    <cellStyle name="Normal 3 2 2 3 6 5 2" xfId="5644" xr:uid="{00000000-0005-0000-0000-000008090000}"/>
    <cellStyle name="Normal 3 2 2 3 6 5 2 2" xfId="12840" xr:uid="{00000000-0005-0000-0000-000009090000}"/>
    <cellStyle name="Normal 3 2 2 3 6 5 3" xfId="9242" xr:uid="{00000000-0005-0000-0000-00000A090000}"/>
    <cellStyle name="Normal 3 2 2 3 6 6" xfId="3892" xr:uid="{00000000-0005-0000-0000-00000B090000}"/>
    <cellStyle name="Normal 3 2 2 3 6 6 2" xfId="11088" xr:uid="{00000000-0005-0000-0000-00000C090000}"/>
    <cellStyle name="Normal 3 2 2 3 6 7" xfId="7490" xr:uid="{00000000-0005-0000-0000-00000D090000}"/>
    <cellStyle name="Normal 3 2 2 3 7" xfId="437" xr:uid="{00000000-0005-0000-0000-00000E090000}"/>
    <cellStyle name="Normal 3 2 2 3 7 2" xfId="1316" xr:uid="{00000000-0005-0000-0000-00000F090000}"/>
    <cellStyle name="Normal 3 2 2 3 7 2 2" xfId="3068" xr:uid="{00000000-0005-0000-0000-000010090000}"/>
    <cellStyle name="Normal 3 2 2 3 7 2 2 2" xfId="6666" xr:uid="{00000000-0005-0000-0000-000011090000}"/>
    <cellStyle name="Normal 3 2 2 3 7 2 2 2 2" xfId="13862" xr:uid="{00000000-0005-0000-0000-000012090000}"/>
    <cellStyle name="Normal 3 2 2 3 7 2 2 3" xfId="10264" xr:uid="{00000000-0005-0000-0000-000013090000}"/>
    <cellStyle name="Normal 3 2 2 3 7 2 3" xfId="4914" xr:uid="{00000000-0005-0000-0000-000014090000}"/>
    <cellStyle name="Normal 3 2 2 3 7 2 3 2" xfId="12110" xr:uid="{00000000-0005-0000-0000-000015090000}"/>
    <cellStyle name="Normal 3 2 2 3 7 2 4" xfId="8512" xr:uid="{00000000-0005-0000-0000-000016090000}"/>
    <cellStyle name="Normal 3 2 2 3 7 3" xfId="2192" xr:uid="{00000000-0005-0000-0000-000017090000}"/>
    <cellStyle name="Normal 3 2 2 3 7 3 2" xfId="5790" xr:uid="{00000000-0005-0000-0000-000018090000}"/>
    <cellStyle name="Normal 3 2 2 3 7 3 2 2" xfId="12986" xr:uid="{00000000-0005-0000-0000-000019090000}"/>
    <cellStyle name="Normal 3 2 2 3 7 3 3" xfId="9388" xr:uid="{00000000-0005-0000-0000-00001A090000}"/>
    <cellStyle name="Normal 3 2 2 3 7 4" xfId="4038" xr:uid="{00000000-0005-0000-0000-00001B090000}"/>
    <cellStyle name="Normal 3 2 2 3 7 4 2" xfId="11234" xr:uid="{00000000-0005-0000-0000-00001C090000}"/>
    <cellStyle name="Normal 3 2 2 3 7 5" xfId="7636" xr:uid="{00000000-0005-0000-0000-00001D090000}"/>
    <cellStyle name="Normal 3 2 2 3 8" xfId="732" xr:uid="{00000000-0005-0000-0000-00001E090000}"/>
    <cellStyle name="Normal 3 2 2 3 8 2" xfId="1608" xr:uid="{00000000-0005-0000-0000-00001F090000}"/>
    <cellStyle name="Normal 3 2 2 3 8 2 2" xfId="3360" xr:uid="{00000000-0005-0000-0000-000020090000}"/>
    <cellStyle name="Normal 3 2 2 3 8 2 2 2" xfId="6958" xr:uid="{00000000-0005-0000-0000-000021090000}"/>
    <cellStyle name="Normal 3 2 2 3 8 2 2 2 2" xfId="14154" xr:uid="{00000000-0005-0000-0000-000022090000}"/>
    <cellStyle name="Normal 3 2 2 3 8 2 2 3" xfId="10556" xr:uid="{00000000-0005-0000-0000-000023090000}"/>
    <cellStyle name="Normal 3 2 2 3 8 2 3" xfId="5206" xr:uid="{00000000-0005-0000-0000-000024090000}"/>
    <cellStyle name="Normal 3 2 2 3 8 2 3 2" xfId="12402" xr:uid="{00000000-0005-0000-0000-000025090000}"/>
    <cellStyle name="Normal 3 2 2 3 8 2 4" xfId="8804" xr:uid="{00000000-0005-0000-0000-000026090000}"/>
    <cellStyle name="Normal 3 2 2 3 8 3" xfId="2484" xr:uid="{00000000-0005-0000-0000-000027090000}"/>
    <cellStyle name="Normal 3 2 2 3 8 3 2" xfId="6082" xr:uid="{00000000-0005-0000-0000-000028090000}"/>
    <cellStyle name="Normal 3 2 2 3 8 3 2 2" xfId="13278" xr:uid="{00000000-0005-0000-0000-000029090000}"/>
    <cellStyle name="Normal 3 2 2 3 8 3 3" xfId="9680" xr:uid="{00000000-0005-0000-0000-00002A090000}"/>
    <cellStyle name="Normal 3 2 2 3 8 4" xfId="4330" xr:uid="{00000000-0005-0000-0000-00002B090000}"/>
    <cellStyle name="Normal 3 2 2 3 8 4 2" xfId="11526" xr:uid="{00000000-0005-0000-0000-00002C090000}"/>
    <cellStyle name="Normal 3 2 2 3 8 5" xfId="7928" xr:uid="{00000000-0005-0000-0000-00002D090000}"/>
    <cellStyle name="Normal 3 2 2 3 9" xfId="1024" xr:uid="{00000000-0005-0000-0000-00002E090000}"/>
    <cellStyle name="Normal 3 2 2 3 9 2" xfId="2776" xr:uid="{00000000-0005-0000-0000-00002F090000}"/>
    <cellStyle name="Normal 3 2 2 3 9 2 2" xfId="6374" xr:uid="{00000000-0005-0000-0000-000030090000}"/>
    <cellStyle name="Normal 3 2 2 3 9 2 2 2" xfId="13570" xr:uid="{00000000-0005-0000-0000-000031090000}"/>
    <cellStyle name="Normal 3 2 2 3 9 2 3" xfId="9972" xr:uid="{00000000-0005-0000-0000-000032090000}"/>
    <cellStyle name="Normal 3 2 2 3 9 3" xfId="4622" xr:uid="{00000000-0005-0000-0000-000033090000}"/>
    <cellStyle name="Normal 3 2 2 3 9 3 2" xfId="11818" xr:uid="{00000000-0005-0000-0000-000034090000}"/>
    <cellStyle name="Normal 3 2 2 3 9 4" xfId="8220" xr:uid="{00000000-0005-0000-0000-000035090000}"/>
    <cellStyle name="Normal 3 2 2 4" xfId="47" xr:uid="{00000000-0005-0000-0000-000036090000}"/>
    <cellStyle name="Normal 3 2 2 4 10" xfId="3662" xr:uid="{00000000-0005-0000-0000-000037090000}"/>
    <cellStyle name="Normal 3 2 2 4 10 2" xfId="7260" xr:uid="{00000000-0005-0000-0000-000038090000}"/>
    <cellStyle name="Normal 3 2 2 4 10 2 2" xfId="14456" xr:uid="{00000000-0005-0000-0000-000039090000}"/>
    <cellStyle name="Normal 3 2 2 4 10 3" xfId="10858" xr:uid="{00000000-0005-0000-0000-00003A090000}"/>
    <cellStyle name="Normal 3 2 2 4 11" xfId="3742" xr:uid="{00000000-0005-0000-0000-00003B090000}"/>
    <cellStyle name="Normal 3 2 2 4 11 2" xfId="10938" xr:uid="{00000000-0005-0000-0000-00003C090000}"/>
    <cellStyle name="Normal 3 2 2 4 12" xfId="7340" xr:uid="{00000000-0005-0000-0000-00003D090000}"/>
    <cellStyle name="Normal 3 2 2 4 13" xfId="134" xr:uid="{00000000-0005-0000-0000-00003E090000}"/>
    <cellStyle name="Normal 3 2 2 4 2" xfId="69" xr:uid="{00000000-0005-0000-0000-00003F090000}"/>
    <cellStyle name="Normal 3 2 2 4 2 10" xfId="7362" xr:uid="{00000000-0005-0000-0000-000040090000}"/>
    <cellStyle name="Normal 3 2 2 4 2 11" xfId="156" xr:uid="{00000000-0005-0000-0000-000041090000}"/>
    <cellStyle name="Normal 3 2 2 4 2 2" xfId="241" xr:uid="{00000000-0005-0000-0000-000042090000}"/>
    <cellStyle name="Normal 3 2 2 4 2 2 2" xfId="389" xr:uid="{00000000-0005-0000-0000-000043090000}"/>
    <cellStyle name="Normal 3 2 2 4 2 2 2 2" xfId="681" xr:uid="{00000000-0005-0000-0000-000044090000}"/>
    <cellStyle name="Normal 3 2 2 4 2 2 2 2 2" xfId="1560" xr:uid="{00000000-0005-0000-0000-000045090000}"/>
    <cellStyle name="Normal 3 2 2 4 2 2 2 2 2 2" xfId="3312" xr:uid="{00000000-0005-0000-0000-000046090000}"/>
    <cellStyle name="Normal 3 2 2 4 2 2 2 2 2 2 2" xfId="6910" xr:uid="{00000000-0005-0000-0000-000047090000}"/>
    <cellStyle name="Normal 3 2 2 4 2 2 2 2 2 2 2 2" xfId="14106" xr:uid="{00000000-0005-0000-0000-000048090000}"/>
    <cellStyle name="Normal 3 2 2 4 2 2 2 2 2 2 3" xfId="10508" xr:uid="{00000000-0005-0000-0000-000049090000}"/>
    <cellStyle name="Normal 3 2 2 4 2 2 2 2 2 3" xfId="5158" xr:uid="{00000000-0005-0000-0000-00004A090000}"/>
    <cellStyle name="Normal 3 2 2 4 2 2 2 2 2 3 2" xfId="12354" xr:uid="{00000000-0005-0000-0000-00004B090000}"/>
    <cellStyle name="Normal 3 2 2 4 2 2 2 2 2 4" xfId="8756" xr:uid="{00000000-0005-0000-0000-00004C090000}"/>
    <cellStyle name="Normal 3 2 2 4 2 2 2 2 3" xfId="2436" xr:uid="{00000000-0005-0000-0000-00004D090000}"/>
    <cellStyle name="Normal 3 2 2 4 2 2 2 2 3 2" xfId="6034" xr:uid="{00000000-0005-0000-0000-00004E090000}"/>
    <cellStyle name="Normal 3 2 2 4 2 2 2 2 3 2 2" xfId="13230" xr:uid="{00000000-0005-0000-0000-00004F090000}"/>
    <cellStyle name="Normal 3 2 2 4 2 2 2 2 3 3" xfId="9632" xr:uid="{00000000-0005-0000-0000-000050090000}"/>
    <cellStyle name="Normal 3 2 2 4 2 2 2 2 4" xfId="4282" xr:uid="{00000000-0005-0000-0000-000051090000}"/>
    <cellStyle name="Normal 3 2 2 4 2 2 2 2 4 2" xfId="11478" xr:uid="{00000000-0005-0000-0000-000052090000}"/>
    <cellStyle name="Normal 3 2 2 4 2 2 2 2 5" xfId="7880" xr:uid="{00000000-0005-0000-0000-000053090000}"/>
    <cellStyle name="Normal 3 2 2 4 2 2 2 3" xfId="976" xr:uid="{00000000-0005-0000-0000-000054090000}"/>
    <cellStyle name="Normal 3 2 2 4 2 2 2 3 2" xfId="1852" xr:uid="{00000000-0005-0000-0000-000055090000}"/>
    <cellStyle name="Normal 3 2 2 4 2 2 2 3 2 2" xfId="3604" xr:uid="{00000000-0005-0000-0000-000056090000}"/>
    <cellStyle name="Normal 3 2 2 4 2 2 2 3 2 2 2" xfId="7202" xr:uid="{00000000-0005-0000-0000-000057090000}"/>
    <cellStyle name="Normal 3 2 2 4 2 2 2 3 2 2 2 2" xfId="14398" xr:uid="{00000000-0005-0000-0000-000058090000}"/>
    <cellStyle name="Normal 3 2 2 4 2 2 2 3 2 2 3" xfId="10800" xr:uid="{00000000-0005-0000-0000-000059090000}"/>
    <cellStyle name="Normal 3 2 2 4 2 2 2 3 2 3" xfId="5450" xr:uid="{00000000-0005-0000-0000-00005A090000}"/>
    <cellStyle name="Normal 3 2 2 4 2 2 2 3 2 3 2" xfId="12646" xr:uid="{00000000-0005-0000-0000-00005B090000}"/>
    <cellStyle name="Normal 3 2 2 4 2 2 2 3 2 4" xfId="9048" xr:uid="{00000000-0005-0000-0000-00005C090000}"/>
    <cellStyle name="Normal 3 2 2 4 2 2 2 3 3" xfId="2728" xr:uid="{00000000-0005-0000-0000-00005D090000}"/>
    <cellStyle name="Normal 3 2 2 4 2 2 2 3 3 2" xfId="6326" xr:uid="{00000000-0005-0000-0000-00005E090000}"/>
    <cellStyle name="Normal 3 2 2 4 2 2 2 3 3 2 2" xfId="13522" xr:uid="{00000000-0005-0000-0000-00005F090000}"/>
    <cellStyle name="Normal 3 2 2 4 2 2 2 3 3 3" xfId="9924" xr:uid="{00000000-0005-0000-0000-000060090000}"/>
    <cellStyle name="Normal 3 2 2 4 2 2 2 3 4" xfId="4574" xr:uid="{00000000-0005-0000-0000-000061090000}"/>
    <cellStyle name="Normal 3 2 2 4 2 2 2 3 4 2" xfId="11770" xr:uid="{00000000-0005-0000-0000-000062090000}"/>
    <cellStyle name="Normal 3 2 2 4 2 2 2 3 5" xfId="8172" xr:uid="{00000000-0005-0000-0000-000063090000}"/>
    <cellStyle name="Normal 3 2 2 4 2 2 2 4" xfId="1268" xr:uid="{00000000-0005-0000-0000-000064090000}"/>
    <cellStyle name="Normal 3 2 2 4 2 2 2 4 2" xfId="3020" xr:uid="{00000000-0005-0000-0000-000065090000}"/>
    <cellStyle name="Normal 3 2 2 4 2 2 2 4 2 2" xfId="6618" xr:uid="{00000000-0005-0000-0000-000066090000}"/>
    <cellStyle name="Normal 3 2 2 4 2 2 2 4 2 2 2" xfId="13814" xr:uid="{00000000-0005-0000-0000-000067090000}"/>
    <cellStyle name="Normal 3 2 2 4 2 2 2 4 2 3" xfId="10216" xr:uid="{00000000-0005-0000-0000-000068090000}"/>
    <cellStyle name="Normal 3 2 2 4 2 2 2 4 3" xfId="4866" xr:uid="{00000000-0005-0000-0000-000069090000}"/>
    <cellStyle name="Normal 3 2 2 4 2 2 2 4 3 2" xfId="12062" xr:uid="{00000000-0005-0000-0000-00006A090000}"/>
    <cellStyle name="Normal 3 2 2 4 2 2 2 4 4" xfId="8464" xr:uid="{00000000-0005-0000-0000-00006B090000}"/>
    <cellStyle name="Normal 3 2 2 4 2 2 2 5" xfId="2144" xr:uid="{00000000-0005-0000-0000-00006C090000}"/>
    <cellStyle name="Normal 3 2 2 4 2 2 2 5 2" xfId="5742" xr:uid="{00000000-0005-0000-0000-00006D090000}"/>
    <cellStyle name="Normal 3 2 2 4 2 2 2 5 2 2" xfId="12938" xr:uid="{00000000-0005-0000-0000-00006E090000}"/>
    <cellStyle name="Normal 3 2 2 4 2 2 2 5 3" xfId="9340" xr:uid="{00000000-0005-0000-0000-00006F090000}"/>
    <cellStyle name="Normal 3 2 2 4 2 2 2 6" xfId="3990" xr:uid="{00000000-0005-0000-0000-000070090000}"/>
    <cellStyle name="Normal 3 2 2 4 2 2 2 6 2" xfId="11186" xr:uid="{00000000-0005-0000-0000-000071090000}"/>
    <cellStyle name="Normal 3 2 2 4 2 2 2 7" xfId="7588" xr:uid="{00000000-0005-0000-0000-000072090000}"/>
    <cellStyle name="Normal 3 2 2 4 2 2 3" xfId="535" xr:uid="{00000000-0005-0000-0000-000073090000}"/>
    <cellStyle name="Normal 3 2 2 4 2 2 3 2" xfId="1414" xr:uid="{00000000-0005-0000-0000-000074090000}"/>
    <cellStyle name="Normal 3 2 2 4 2 2 3 2 2" xfId="3166" xr:uid="{00000000-0005-0000-0000-000075090000}"/>
    <cellStyle name="Normal 3 2 2 4 2 2 3 2 2 2" xfId="6764" xr:uid="{00000000-0005-0000-0000-000076090000}"/>
    <cellStyle name="Normal 3 2 2 4 2 2 3 2 2 2 2" xfId="13960" xr:uid="{00000000-0005-0000-0000-000077090000}"/>
    <cellStyle name="Normal 3 2 2 4 2 2 3 2 2 3" xfId="10362" xr:uid="{00000000-0005-0000-0000-000078090000}"/>
    <cellStyle name="Normal 3 2 2 4 2 2 3 2 3" xfId="5012" xr:uid="{00000000-0005-0000-0000-000079090000}"/>
    <cellStyle name="Normal 3 2 2 4 2 2 3 2 3 2" xfId="12208" xr:uid="{00000000-0005-0000-0000-00007A090000}"/>
    <cellStyle name="Normal 3 2 2 4 2 2 3 2 4" xfId="8610" xr:uid="{00000000-0005-0000-0000-00007B090000}"/>
    <cellStyle name="Normal 3 2 2 4 2 2 3 3" xfId="2290" xr:uid="{00000000-0005-0000-0000-00007C090000}"/>
    <cellStyle name="Normal 3 2 2 4 2 2 3 3 2" xfId="5888" xr:uid="{00000000-0005-0000-0000-00007D090000}"/>
    <cellStyle name="Normal 3 2 2 4 2 2 3 3 2 2" xfId="13084" xr:uid="{00000000-0005-0000-0000-00007E090000}"/>
    <cellStyle name="Normal 3 2 2 4 2 2 3 3 3" xfId="9486" xr:uid="{00000000-0005-0000-0000-00007F090000}"/>
    <cellStyle name="Normal 3 2 2 4 2 2 3 4" xfId="4136" xr:uid="{00000000-0005-0000-0000-000080090000}"/>
    <cellStyle name="Normal 3 2 2 4 2 2 3 4 2" xfId="11332" xr:uid="{00000000-0005-0000-0000-000081090000}"/>
    <cellStyle name="Normal 3 2 2 4 2 2 3 5" xfId="7734" xr:uid="{00000000-0005-0000-0000-000082090000}"/>
    <cellStyle name="Normal 3 2 2 4 2 2 4" xfId="830" xr:uid="{00000000-0005-0000-0000-000083090000}"/>
    <cellStyle name="Normal 3 2 2 4 2 2 4 2" xfId="1706" xr:uid="{00000000-0005-0000-0000-000084090000}"/>
    <cellStyle name="Normal 3 2 2 4 2 2 4 2 2" xfId="3458" xr:uid="{00000000-0005-0000-0000-000085090000}"/>
    <cellStyle name="Normal 3 2 2 4 2 2 4 2 2 2" xfId="7056" xr:uid="{00000000-0005-0000-0000-000086090000}"/>
    <cellStyle name="Normal 3 2 2 4 2 2 4 2 2 2 2" xfId="14252" xr:uid="{00000000-0005-0000-0000-000087090000}"/>
    <cellStyle name="Normal 3 2 2 4 2 2 4 2 2 3" xfId="10654" xr:uid="{00000000-0005-0000-0000-000088090000}"/>
    <cellStyle name="Normal 3 2 2 4 2 2 4 2 3" xfId="5304" xr:uid="{00000000-0005-0000-0000-000089090000}"/>
    <cellStyle name="Normal 3 2 2 4 2 2 4 2 3 2" xfId="12500" xr:uid="{00000000-0005-0000-0000-00008A090000}"/>
    <cellStyle name="Normal 3 2 2 4 2 2 4 2 4" xfId="8902" xr:uid="{00000000-0005-0000-0000-00008B090000}"/>
    <cellStyle name="Normal 3 2 2 4 2 2 4 3" xfId="2582" xr:uid="{00000000-0005-0000-0000-00008C090000}"/>
    <cellStyle name="Normal 3 2 2 4 2 2 4 3 2" xfId="6180" xr:uid="{00000000-0005-0000-0000-00008D090000}"/>
    <cellStyle name="Normal 3 2 2 4 2 2 4 3 2 2" xfId="13376" xr:uid="{00000000-0005-0000-0000-00008E090000}"/>
    <cellStyle name="Normal 3 2 2 4 2 2 4 3 3" xfId="9778" xr:uid="{00000000-0005-0000-0000-00008F090000}"/>
    <cellStyle name="Normal 3 2 2 4 2 2 4 4" xfId="4428" xr:uid="{00000000-0005-0000-0000-000090090000}"/>
    <cellStyle name="Normal 3 2 2 4 2 2 4 4 2" xfId="11624" xr:uid="{00000000-0005-0000-0000-000091090000}"/>
    <cellStyle name="Normal 3 2 2 4 2 2 4 5" xfId="8026" xr:uid="{00000000-0005-0000-0000-000092090000}"/>
    <cellStyle name="Normal 3 2 2 4 2 2 5" xfId="1122" xr:uid="{00000000-0005-0000-0000-000093090000}"/>
    <cellStyle name="Normal 3 2 2 4 2 2 5 2" xfId="2874" xr:uid="{00000000-0005-0000-0000-000094090000}"/>
    <cellStyle name="Normal 3 2 2 4 2 2 5 2 2" xfId="6472" xr:uid="{00000000-0005-0000-0000-000095090000}"/>
    <cellStyle name="Normal 3 2 2 4 2 2 5 2 2 2" xfId="13668" xr:uid="{00000000-0005-0000-0000-000096090000}"/>
    <cellStyle name="Normal 3 2 2 4 2 2 5 2 3" xfId="10070" xr:uid="{00000000-0005-0000-0000-000097090000}"/>
    <cellStyle name="Normal 3 2 2 4 2 2 5 3" xfId="4720" xr:uid="{00000000-0005-0000-0000-000098090000}"/>
    <cellStyle name="Normal 3 2 2 4 2 2 5 3 2" xfId="11916" xr:uid="{00000000-0005-0000-0000-000099090000}"/>
    <cellStyle name="Normal 3 2 2 4 2 2 5 4" xfId="8318" xr:uid="{00000000-0005-0000-0000-00009A090000}"/>
    <cellStyle name="Normal 3 2 2 4 2 2 6" xfId="1998" xr:uid="{00000000-0005-0000-0000-00009B090000}"/>
    <cellStyle name="Normal 3 2 2 4 2 2 6 2" xfId="5596" xr:uid="{00000000-0005-0000-0000-00009C090000}"/>
    <cellStyle name="Normal 3 2 2 4 2 2 6 2 2" xfId="12792" xr:uid="{00000000-0005-0000-0000-00009D090000}"/>
    <cellStyle name="Normal 3 2 2 4 2 2 6 3" xfId="9194" xr:uid="{00000000-0005-0000-0000-00009E090000}"/>
    <cellStyle name="Normal 3 2 2 4 2 2 7" xfId="3844" xr:uid="{00000000-0005-0000-0000-00009F090000}"/>
    <cellStyle name="Normal 3 2 2 4 2 2 7 2" xfId="11040" xr:uid="{00000000-0005-0000-0000-0000A0090000}"/>
    <cellStyle name="Normal 3 2 2 4 2 2 8" xfId="7442" xr:uid="{00000000-0005-0000-0000-0000A1090000}"/>
    <cellStyle name="Normal 3 2 2 4 2 3" xfId="309" xr:uid="{00000000-0005-0000-0000-0000A2090000}"/>
    <cellStyle name="Normal 3 2 2 4 2 3 2" xfId="601" xr:uid="{00000000-0005-0000-0000-0000A3090000}"/>
    <cellStyle name="Normal 3 2 2 4 2 3 2 2" xfId="1480" xr:uid="{00000000-0005-0000-0000-0000A4090000}"/>
    <cellStyle name="Normal 3 2 2 4 2 3 2 2 2" xfId="3232" xr:uid="{00000000-0005-0000-0000-0000A5090000}"/>
    <cellStyle name="Normal 3 2 2 4 2 3 2 2 2 2" xfId="6830" xr:uid="{00000000-0005-0000-0000-0000A6090000}"/>
    <cellStyle name="Normal 3 2 2 4 2 3 2 2 2 2 2" xfId="14026" xr:uid="{00000000-0005-0000-0000-0000A7090000}"/>
    <cellStyle name="Normal 3 2 2 4 2 3 2 2 2 3" xfId="10428" xr:uid="{00000000-0005-0000-0000-0000A8090000}"/>
    <cellStyle name="Normal 3 2 2 4 2 3 2 2 3" xfId="5078" xr:uid="{00000000-0005-0000-0000-0000A9090000}"/>
    <cellStyle name="Normal 3 2 2 4 2 3 2 2 3 2" xfId="12274" xr:uid="{00000000-0005-0000-0000-0000AA090000}"/>
    <cellStyle name="Normal 3 2 2 4 2 3 2 2 4" xfId="8676" xr:uid="{00000000-0005-0000-0000-0000AB090000}"/>
    <cellStyle name="Normal 3 2 2 4 2 3 2 3" xfId="2356" xr:uid="{00000000-0005-0000-0000-0000AC090000}"/>
    <cellStyle name="Normal 3 2 2 4 2 3 2 3 2" xfId="5954" xr:uid="{00000000-0005-0000-0000-0000AD090000}"/>
    <cellStyle name="Normal 3 2 2 4 2 3 2 3 2 2" xfId="13150" xr:uid="{00000000-0005-0000-0000-0000AE090000}"/>
    <cellStyle name="Normal 3 2 2 4 2 3 2 3 3" xfId="9552" xr:uid="{00000000-0005-0000-0000-0000AF090000}"/>
    <cellStyle name="Normal 3 2 2 4 2 3 2 4" xfId="4202" xr:uid="{00000000-0005-0000-0000-0000B0090000}"/>
    <cellStyle name="Normal 3 2 2 4 2 3 2 4 2" xfId="11398" xr:uid="{00000000-0005-0000-0000-0000B1090000}"/>
    <cellStyle name="Normal 3 2 2 4 2 3 2 5" xfId="7800" xr:uid="{00000000-0005-0000-0000-0000B2090000}"/>
    <cellStyle name="Normal 3 2 2 4 2 3 3" xfId="896" xr:uid="{00000000-0005-0000-0000-0000B3090000}"/>
    <cellStyle name="Normal 3 2 2 4 2 3 3 2" xfId="1772" xr:uid="{00000000-0005-0000-0000-0000B4090000}"/>
    <cellStyle name="Normal 3 2 2 4 2 3 3 2 2" xfId="3524" xr:uid="{00000000-0005-0000-0000-0000B5090000}"/>
    <cellStyle name="Normal 3 2 2 4 2 3 3 2 2 2" xfId="7122" xr:uid="{00000000-0005-0000-0000-0000B6090000}"/>
    <cellStyle name="Normal 3 2 2 4 2 3 3 2 2 2 2" xfId="14318" xr:uid="{00000000-0005-0000-0000-0000B7090000}"/>
    <cellStyle name="Normal 3 2 2 4 2 3 3 2 2 3" xfId="10720" xr:uid="{00000000-0005-0000-0000-0000B8090000}"/>
    <cellStyle name="Normal 3 2 2 4 2 3 3 2 3" xfId="5370" xr:uid="{00000000-0005-0000-0000-0000B9090000}"/>
    <cellStyle name="Normal 3 2 2 4 2 3 3 2 3 2" xfId="12566" xr:uid="{00000000-0005-0000-0000-0000BA090000}"/>
    <cellStyle name="Normal 3 2 2 4 2 3 3 2 4" xfId="8968" xr:uid="{00000000-0005-0000-0000-0000BB090000}"/>
    <cellStyle name="Normal 3 2 2 4 2 3 3 3" xfId="2648" xr:uid="{00000000-0005-0000-0000-0000BC090000}"/>
    <cellStyle name="Normal 3 2 2 4 2 3 3 3 2" xfId="6246" xr:uid="{00000000-0005-0000-0000-0000BD090000}"/>
    <cellStyle name="Normal 3 2 2 4 2 3 3 3 2 2" xfId="13442" xr:uid="{00000000-0005-0000-0000-0000BE090000}"/>
    <cellStyle name="Normal 3 2 2 4 2 3 3 3 3" xfId="9844" xr:uid="{00000000-0005-0000-0000-0000BF090000}"/>
    <cellStyle name="Normal 3 2 2 4 2 3 3 4" xfId="4494" xr:uid="{00000000-0005-0000-0000-0000C0090000}"/>
    <cellStyle name="Normal 3 2 2 4 2 3 3 4 2" xfId="11690" xr:uid="{00000000-0005-0000-0000-0000C1090000}"/>
    <cellStyle name="Normal 3 2 2 4 2 3 3 5" xfId="8092" xr:uid="{00000000-0005-0000-0000-0000C2090000}"/>
    <cellStyle name="Normal 3 2 2 4 2 3 4" xfId="1188" xr:uid="{00000000-0005-0000-0000-0000C3090000}"/>
    <cellStyle name="Normal 3 2 2 4 2 3 4 2" xfId="2940" xr:uid="{00000000-0005-0000-0000-0000C4090000}"/>
    <cellStyle name="Normal 3 2 2 4 2 3 4 2 2" xfId="6538" xr:uid="{00000000-0005-0000-0000-0000C5090000}"/>
    <cellStyle name="Normal 3 2 2 4 2 3 4 2 2 2" xfId="13734" xr:uid="{00000000-0005-0000-0000-0000C6090000}"/>
    <cellStyle name="Normal 3 2 2 4 2 3 4 2 3" xfId="10136" xr:uid="{00000000-0005-0000-0000-0000C7090000}"/>
    <cellStyle name="Normal 3 2 2 4 2 3 4 3" xfId="4786" xr:uid="{00000000-0005-0000-0000-0000C8090000}"/>
    <cellStyle name="Normal 3 2 2 4 2 3 4 3 2" xfId="11982" xr:uid="{00000000-0005-0000-0000-0000C9090000}"/>
    <cellStyle name="Normal 3 2 2 4 2 3 4 4" xfId="8384" xr:uid="{00000000-0005-0000-0000-0000CA090000}"/>
    <cellStyle name="Normal 3 2 2 4 2 3 5" xfId="2064" xr:uid="{00000000-0005-0000-0000-0000CB090000}"/>
    <cellStyle name="Normal 3 2 2 4 2 3 5 2" xfId="5662" xr:uid="{00000000-0005-0000-0000-0000CC090000}"/>
    <cellStyle name="Normal 3 2 2 4 2 3 5 2 2" xfId="12858" xr:uid="{00000000-0005-0000-0000-0000CD090000}"/>
    <cellStyle name="Normal 3 2 2 4 2 3 5 3" xfId="9260" xr:uid="{00000000-0005-0000-0000-0000CE090000}"/>
    <cellStyle name="Normal 3 2 2 4 2 3 6" xfId="3910" xr:uid="{00000000-0005-0000-0000-0000CF090000}"/>
    <cellStyle name="Normal 3 2 2 4 2 3 6 2" xfId="11106" xr:uid="{00000000-0005-0000-0000-0000D0090000}"/>
    <cellStyle name="Normal 3 2 2 4 2 3 7" xfId="7508" xr:uid="{00000000-0005-0000-0000-0000D1090000}"/>
    <cellStyle name="Normal 3 2 2 4 2 4" xfId="455" xr:uid="{00000000-0005-0000-0000-0000D2090000}"/>
    <cellStyle name="Normal 3 2 2 4 2 4 2" xfId="1334" xr:uid="{00000000-0005-0000-0000-0000D3090000}"/>
    <cellStyle name="Normal 3 2 2 4 2 4 2 2" xfId="3086" xr:uid="{00000000-0005-0000-0000-0000D4090000}"/>
    <cellStyle name="Normal 3 2 2 4 2 4 2 2 2" xfId="6684" xr:uid="{00000000-0005-0000-0000-0000D5090000}"/>
    <cellStyle name="Normal 3 2 2 4 2 4 2 2 2 2" xfId="13880" xr:uid="{00000000-0005-0000-0000-0000D6090000}"/>
    <cellStyle name="Normal 3 2 2 4 2 4 2 2 3" xfId="10282" xr:uid="{00000000-0005-0000-0000-0000D7090000}"/>
    <cellStyle name="Normal 3 2 2 4 2 4 2 3" xfId="4932" xr:uid="{00000000-0005-0000-0000-0000D8090000}"/>
    <cellStyle name="Normal 3 2 2 4 2 4 2 3 2" xfId="12128" xr:uid="{00000000-0005-0000-0000-0000D9090000}"/>
    <cellStyle name="Normal 3 2 2 4 2 4 2 4" xfId="8530" xr:uid="{00000000-0005-0000-0000-0000DA090000}"/>
    <cellStyle name="Normal 3 2 2 4 2 4 3" xfId="2210" xr:uid="{00000000-0005-0000-0000-0000DB090000}"/>
    <cellStyle name="Normal 3 2 2 4 2 4 3 2" xfId="5808" xr:uid="{00000000-0005-0000-0000-0000DC090000}"/>
    <cellStyle name="Normal 3 2 2 4 2 4 3 2 2" xfId="13004" xr:uid="{00000000-0005-0000-0000-0000DD090000}"/>
    <cellStyle name="Normal 3 2 2 4 2 4 3 3" xfId="9406" xr:uid="{00000000-0005-0000-0000-0000DE090000}"/>
    <cellStyle name="Normal 3 2 2 4 2 4 4" xfId="4056" xr:uid="{00000000-0005-0000-0000-0000DF090000}"/>
    <cellStyle name="Normal 3 2 2 4 2 4 4 2" xfId="11252" xr:uid="{00000000-0005-0000-0000-0000E0090000}"/>
    <cellStyle name="Normal 3 2 2 4 2 4 5" xfId="7654" xr:uid="{00000000-0005-0000-0000-0000E1090000}"/>
    <cellStyle name="Normal 3 2 2 4 2 5" xfId="750" xr:uid="{00000000-0005-0000-0000-0000E2090000}"/>
    <cellStyle name="Normal 3 2 2 4 2 5 2" xfId="1626" xr:uid="{00000000-0005-0000-0000-0000E3090000}"/>
    <cellStyle name="Normal 3 2 2 4 2 5 2 2" xfId="3378" xr:uid="{00000000-0005-0000-0000-0000E4090000}"/>
    <cellStyle name="Normal 3 2 2 4 2 5 2 2 2" xfId="6976" xr:uid="{00000000-0005-0000-0000-0000E5090000}"/>
    <cellStyle name="Normal 3 2 2 4 2 5 2 2 2 2" xfId="14172" xr:uid="{00000000-0005-0000-0000-0000E6090000}"/>
    <cellStyle name="Normal 3 2 2 4 2 5 2 2 3" xfId="10574" xr:uid="{00000000-0005-0000-0000-0000E7090000}"/>
    <cellStyle name="Normal 3 2 2 4 2 5 2 3" xfId="5224" xr:uid="{00000000-0005-0000-0000-0000E8090000}"/>
    <cellStyle name="Normal 3 2 2 4 2 5 2 3 2" xfId="12420" xr:uid="{00000000-0005-0000-0000-0000E9090000}"/>
    <cellStyle name="Normal 3 2 2 4 2 5 2 4" xfId="8822" xr:uid="{00000000-0005-0000-0000-0000EA090000}"/>
    <cellStyle name="Normal 3 2 2 4 2 5 3" xfId="2502" xr:uid="{00000000-0005-0000-0000-0000EB090000}"/>
    <cellStyle name="Normal 3 2 2 4 2 5 3 2" xfId="6100" xr:uid="{00000000-0005-0000-0000-0000EC090000}"/>
    <cellStyle name="Normal 3 2 2 4 2 5 3 2 2" xfId="13296" xr:uid="{00000000-0005-0000-0000-0000ED090000}"/>
    <cellStyle name="Normal 3 2 2 4 2 5 3 3" xfId="9698" xr:uid="{00000000-0005-0000-0000-0000EE090000}"/>
    <cellStyle name="Normal 3 2 2 4 2 5 4" xfId="4348" xr:uid="{00000000-0005-0000-0000-0000EF090000}"/>
    <cellStyle name="Normal 3 2 2 4 2 5 4 2" xfId="11544" xr:uid="{00000000-0005-0000-0000-0000F0090000}"/>
    <cellStyle name="Normal 3 2 2 4 2 5 5" xfId="7946" xr:uid="{00000000-0005-0000-0000-0000F1090000}"/>
    <cellStyle name="Normal 3 2 2 4 2 6" xfId="1042" xr:uid="{00000000-0005-0000-0000-0000F2090000}"/>
    <cellStyle name="Normal 3 2 2 4 2 6 2" xfId="2794" xr:uid="{00000000-0005-0000-0000-0000F3090000}"/>
    <cellStyle name="Normal 3 2 2 4 2 6 2 2" xfId="6392" xr:uid="{00000000-0005-0000-0000-0000F4090000}"/>
    <cellStyle name="Normal 3 2 2 4 2 6 2 2 2" xfId="13588" xr:uid="{00000000-0005-0000-0000-0000F5090000}"/>
    <cellStyle name="Normal 3 2 2 4 2 6 2 3" xfId="9990" xr:uid="{00000000-0005-0000-0000-0000F6090000}"/>
    <cellStyle name="Normal 3 2 2 4 2 6 3" xfId="4640" xr:uid="{00000000-0005-0000-0000-0000F7090000}"/>
    <cellStyle name="Normal 3 2 2 4 2 6 3 2" xfId="11836" xr:uid="{00000000-0005-0000-0000-0000F8090000}"/>
    <cellStyle name="Normal 3 2 2 4 2 6 4" xfId="8238" xr:uid="{00000000-0005-0000-0000-0000F9090000}"/>
    <cellStyle name="Normal 3 2 2 4 2 7" xfId="1918" xr:uid="{00000000-0005-0000-0000-0000FA090000}"/>
    <cellStyle name="Normal 3 2 2 4 2 7 2" xfId="5516" xr:uid="{00000000-0005-0000-0000-0000FB090000}"/>
    <cellStyle name="Normal 3 2 2 4 2 7 2 2" xfId="12712" xr:uid="{00000000-0005-0000-0000-0000FC090000}"/>
    <cellStyle name="Normal 3 2 2 4 2 7 3" xfId="9114" xr:uid="{00000000-0005-0000-0000-0000FD090000}"/>
    <cellStyle name="Normal 3 2 2 4 2 8" xfId="3684" xr:uid="{00000000-0005-0000-0000-0000FE090000}"/>
    <cellStyle name="Normal 3 2 2 4 2 8 2" xfId="7282" xr:uid="{00000000-0005-0000-0000-0000FF090000}"/>
    <cellStyle name="Normal 3 2 2 4 2 8 2 2" xfId="14478" xr:uid="{00000000-0005-0000-0000-0000000A0000}"/>
    <cellStyle name="Normal 3 2 2 4 2 8 3" xfId="10880" xr:uid="{00000000-0005-0000-0000-0000010A0000}"/>
    <cellStyle name="Normal 3 2 2 4 2 9" xfId="3764" xr:uid="{00000000-0005-0000-0000-0000020A0000}"/>
    <cellStyle name="Normal 3 2 2 4 2 9 2" xfId="10960" xr:uid="{00000000-0005-0000-0000-0000030A0000}"/>
    <cellStyle name="Normal 3 2 2 4 3" xfId="92" xr:uid="{00000000-0005-0000-0000-0000040A0000}"/>
    <cellStyle name="Normal 3 2 2 4 3 10" xfId="7384" xr:uid="{00000000-0005-0000-0000-0000050A0000}"/>
    <cellStyle name="Normal 3 2 2 4 3 11" xfId="179" xr:uid="{00000000-0005-0000-0000-0000060A0000}"/>
    <cellStyle name="Normal 3 2 2 4 3 2" xfId="264" xr:uid="{00000000-0005-0000-0000-0000070A0000}"/>
    <cellStyle name="Normal 3 2 2 4 3 2 2" xfId="411" xr:uid="{00000000-0005-0000-0000-0000080A0000}"/>
    <cellStyle name="Normal 3 2 2 4 3 2 2 2" xfId="703" xr:uid="{00000000-0005-0000-0000-0000090A0000}"/>
    <cellStyle name="Normal 3 2 2 4 3 2 2 2 2" xfId="1582" xr:uid="{00000000-0005-0000-0000-00000A0A0000}"/>
    <cellStyle name="Normal 3 2 2 4 3 2 2 2 2 2" xfId="3334" xr:uid="{00000000-0005-0000-0000-00000B0A0000}"/>
    <cellStyle name="Normal 3 2 2 4 3 2 2 2 2 2 2" xfId="6932" xr:uid="{00000000-0005-0000-0000-00000C0A0000}"/>
    <cellStyle name="Normal 3 2 2 4 3 2 2 2 2 2 2 2" xfId="14128" xr:uid="{00000000-0005-0000-0000-00000D0A0000}"/>
    <cellStyle name="Normal 3 2 2 4 3 2 2 2 2 2 3" xfId="10530" xr:uid="{00000000-0005-0000-0000-00000E0A0000}"/>
    <cellStyle name="Normal 3 2 2 4 3 2 2 2 2 3" xfId="5180" xr:uid="{00000000-0005-0000-0000-00000F0A0000}"/>
    <cellStyle name="Normal 3 2 2 4 3 2 2 2 2 3 2" xfId="12376" xr:uid="{00000000-0005-0000-0000-0000100A0000}"/>
    <cellStyle name="Normal 3 2 2 4 3 2 2 2 2 4" xfId="8778" xr:uid="{00000000-0005-0000-0000-0000110A0000}"/>
    <cellStyle name="Normal 3 2 2 4 3 2 2 2 3" xfId="2458" xr:uid="{00000000-0005-0000-0000-0000120A0000}"/>
    <cellStyle name="Normal 3 2 2 4 3 2 2 2 3 2" xfId="6056" xr:uid="{00000000-0005-0000-0000-0000130A0000}"/>
    <cellStyle name="Normal 3 2 2 4 3 2 2 2 3 2 2" xfId="13252" xr:uid="{00000000-0005-0000-0000-0000140A0000}"/>
    <cellStyle name="Normal 3 2 2 4 3 2 2 2 3 3" xfId="9654" xr:uid="{00000000-0005-0000-0000-0000150A0000}"/>
    <cellStyle name="Normal 3 2 2 4 3 2 2 2 4" xfId="4304" xr:uid="{00000000-0005-0000-0000-0000160A0000}"/>
    <cellStyle name="Normal 3 2 2 4 3 2 2 2 4 2" xfId="11500" xr:uid="{00000000-0005-0000-0000-0000170A0000}"/>
    <cellStyle name="Normal 3 2 2 4 3 2 2 2 5" xfId="7902" xr:uid="{00000000-0005-0000-0000-0000180A0000}"/>
    <cellStyle name="Normal 3 2 2 4 3 2 2 3" xfId="998" xr:uid="{00000000-0005-0000-0000-0000190A0000}"/>
    <cellStyle name="Normal 3 2 2 4 3 2 2 3 2" xfId="1874" xr:uid="{00000000-0005-0000-0000-00001A0A0000}"/>
    <cellStyle name="Normal 3 2 2 4 3 2 2 3 2 2" xfId="3626" xr:uid="{00000000-0005-0000-0000-00001B0A0000}"/>
    <cellStyle name="Normal 3 2 2 4 3 2 2 3 2 2 2" xfId="7224" xr:uid="{00000000-0005-0000-0000-00001C0A0000}"/>
    <cellStyle name="Normal 3 2 2 4 3 2 2 3 2 2 2 2" xfId="14420" xr:uid="{00000000-0005-0000-0000-00001D0A0000}"/>
    <cellStyle name="Normal 3 2 2 4 3 2 2 3 2 2 3" xfId="10822" xr:uid="{00000000-0005-0000-0000-00001E0A0000}"/>
    <cellStyle name="Normal 3 2 2 4 3 2 2 3 2 3" xfId="5472" xr:uid="{00000000-0005-0000-0000-00001F0A0000}"/>
    <cellStyle name="Normal 3 2 2 4 3 2 2 3 2 3 2" xfId="12668" xr:uid="{00000000-0005-0000-0000-0000200A0000}"/>
    <cellStyle name="Normal 3 2 2 4 3 2 2 3 2 4" xfId="9070" xr:uid="{00000000-0005-0000-0000-0000210A0000}"/>
    <cellStyle name="Normal 3 2 2 4 3 2 2 3 3" xfId="2750" xr:uid="{00000000-0005-0000-0000-0000220A0000}"/>
    <cellStyle name="Normal 3 2 2 4 3 2 2 3 3 2" xfId="6348" xr:uid="{00000000-0005-0000-0000-0000230A0000}"/>
    <cellStyle name="Normal 3 2 2 4 3 2 2 3 3 2 2" xfId="13544" xr:uid="{00000000-0005-0000-0000-0000240A0000}"/>
    <cellStyle name="Normal 3 2 2 4 3 2 2 3 3 3" xfId="9946" xr:uid="{00000000-0005-0000-0000-0000250A0000}"/>
    <cellStyle name="Normal 3 2 2 4 3 2 2 3 4" xfId="4596" xr:uid="{00000000-0005-0000-0000-0000260A0000}"/>
    <cellStyle name="Normal 3 2 2 4 3 2 2 3 4 2" xfId="11792" xr:uid="{00000000-0005-0000-0000-0000270A0000}"/>
    <cellStyle name="Normal 3 2 2 4 3 2 2 3 5" xfId="8194" xr:uid="{00000000-0005-0000-0000-0000280A0000}"/>
    <cellStyle name="Normal 3 2 2 4 3 2 2 4" xfId="1290" xr:uid="{00000000-0005-0000-0000-0000290A0000}"/>
    <cellStyle name="Normal 3 2 2 4 3 2 2 4 2" xfId="3042" xr:uid="{00000000-0005-0000-0000-00002A0A0000}"/>
    <cellStyle name="Normal 3 2 2 4 3 2 2 4 2 2" xfId="6640" xr:uid="{00000000-0005-0000-0000-00002B0A0000}"/>
    <cellStyle name="Normal 3 2 2 4 3 2 2 4 2 2 2" xfId="13836" xr:uid="{00000000-0005-0000-0000-00002C0A0000}"/>
    <cellStyle name="Normal 3 2 2 4 3 2 2 4 2 3" xfId="10238" xr:uid="{00000000-0005-0000-0000-00002D0A0000}"/>
    <cellStyle name="Normal 3 2 2 4 3 2 2 4 3" xfId="4888" xr:uid="{00000000-0005-0000-0000-00002E0A0000}"/>
    <cellStyle name="Normal 3 2 2 4 3 2 2 4 3 2" xfId="12084" xr:uid="{00000000-0005-0000-0000-00002F0A0000}"/>
    <cellStyle name="Normal 3 2 2 4 3 2 2 4 4" xfId="8486" xr:uid="{00000000-0005-0000-0000-0000300A0000}"/>
    <cellStyle name="Normal 3 2 2 4 3 2 2 5" xfId="2166" xr:uid="{00000000-0005-0000-0000-0000310A0000}"/>
    <cellStyle name="Normal 3 2 2 4 3 2 2 5 2" xfId="5764" xr:uid="{00000000-0005-0000-0000-0000320A0000}"/>
    <cellStyle name="Normal 3 2 2 4 3 2 2 5 2 2" xfId="12960" xr:uid="{00000000-0005-0000-0000-0000330A0000}"/>
    <cellStyle name="Normal 3 2 2 4 3 2 2 5 3" xfId="9362" xr:uid="{00000000-0005-0000-0000-0000340A0000}"/>
    <cellStyle name="Normal 3 2 2 4 3 2 2 6" xfId="4012" xr:uid="{00000000-0005-0000-0000-0000350A0000}"/>
    <cellStyle name="Normal 3 2 2 4 3 2 2 6 2" xfId="11208" xr:uid="{00000000-0005-0000-0000-0000360A0000}"/>
    <cellStyle name="Normal 3 2 2 4 3 2 2 7" xfId="7610" xr:uid="{00000000-0005-0000-0000-0000370A0000}"/>
    <cellStyle name="Normal 3 2 2 4 3 2 3" xfId="557" xr:uid="{00000000-0005-0000-0000-0000380A0000}"/>
    <cellStyle name="Normal 3 2 2 4 3 2 3 2" xfId="1436" xr:uid="{00000000-0005-0000-0000-0000390A0000}"/>
    <cellStyle name="Normal 3 2 2 4 3 2 3 2 2" xfId="3188" xr:uid="{00000000-0005-0000-0000-00003A0A0000}"/>
    <cellStyle name="Normal 3 2 2 4 3 2 3 2 2 2" xfId="6786" xr:uid="{00000000-0005-0000-0000-00003B0A0000}"/>
    <cellStyle name="Normal 3 2 2 4 3 2 3 2 2 2 2" xfId="13982" xr:uid="{00000000-0005-0000-0000-00003C0A0000}"/>
    <cellStyle name="Normal 3 2 2 4 3 2 3 2 2 3" xfId="10384" xr:uid="{00000000-0005-0000-0000-00003D0A0000}"/>
    <cellStyle name="Normal 3 2 2 4 3 2 3 2 3" xfId="5034" xr:uid="{00000000-0005-0000-0000-00003E0A0000}"/>
    <cellStyle name="Normal 3 2 2 4 3 2 3 2 3 2" xfId="12230" xr:uid="{00000000-0005-0000-0000-00003F0A0000}"/>
    <cellStyle name="Normal 3 2 2 4 3 2 3 2 4" xfId="8632" xr:uid="{00000000-0005-0000-0000-0000400A0000}"/>
    <cellStyle name="Normal 3 2 2 4 3 2 3 3" xfId="2312" xr:uid="{00000000-0005-0000-0000-0000410A0000}"/>
    <cellStyle name="Normal 3 2 2 4 3 2 3 3 2" xfId="5910" xr:uid="{00000000-0005-0000-0000-0000420A0000}"/>
    <cellStyle name="Normal 3 2 2 4 3 2 3 3 2 2" xfId="13106" xr:uid="{00000000-0005-0000-0000-0000430A0000}"/>
    <cellStyle name="Normal 3 2 2 4 3 2 3 3 3" xfId="9508" xr:uid="{00000000-0005-0000-0000-0000440A0000}"/>
    <cellStyle name="Normal 3 2 2 4 3 2 3 4" xfId="4158" xr:uid="{00000000-0005-0000-0000-0000450A0000}"/>
    <cellStyle name="Normal 3 2 2 4 3 2 3 4 2" xfId="11354" xr:uid="{00000000-0005-0000-0000-0000460A0000}"/>
    <cellStyle name="Normal 3 2 2 4 3 2 3 5" xfId="7756" xr:uid="{00000000-0005-0000-0000-0000470A0000}"/>
    <cellStyle name="Normal 3 2 2 4 3 2 4" xfId="852" xr:uid="{00000000-0005-0000-0000-0000480A0000}"/>
    <cellStyle name="Normal 3 2 2 4 3 2 4 2" xfId="1728" xr:uid="{00000000-0005-0000-0000-0000490A0000}"/>
    <cellStyle name="Normal 3 2 2 4 3 2 4 2 2" xfId="3480" xr:uid="{00000000-0005-0000-0000-00004A0A0000}"/>
    <cellStyle name="Normal 3 2 2 4 3 2 4 2 2 2" xfId="7078" xr:uid="{00000000-0005-0000-0000-00004B0A0000}"/>
    <cellStyle name="Normal 3 2 2 4 3 2 4 2 2 2 2" xfId="14274" xr:uid="{00000000-0005-0000-0000-00004C0A0000}"/>
    <cellStyle name="Normal 3 2 2 4 3 2 4 2 2 3" xfId="10676" xr:uid="{00000000-0005-0000-0000-00004D0A0000}"/>
    <cellStyle name="Normal 3 2 2 4 3 2 4 2 3" xfId="5326" xr:uid="{00000000-0005-0000-0000-00004E0A0000}"/>
    <cellStyle name="Normal 3 2 2 4 3 2 4 2 3 2" xfId="12522" xr:uid="{00000000-0005-0000-0000-00004F0A0000}"/>
    <cellStyle name="Normal 3 2 2 4 3 2 4 2 4" xfId="8924" xr:uid="{00000000-0005-0000-0000-0000500A0000}"/>
    <cellStyle name="Normal 3 2 2 4 3 2 4 3" xfId="2604" xr:uid="{00000000-0005-0000-0000-0000510A0000}"/>
    <cellStyle name="Normal 3 2 2 4 3 2 4 3 2" xfId="6202" xr:uid="{00000000-0005-0000-0000-0000520A0000}"/>
    <cellStyle name="Normal 3 2 2 4 3 2 4 3 2 2" xfId="13398" xr:uid="{00000000-0005-0000-0000-0000530A0000}"/>
    <cellStyle name="Normal 3 2 2 4 3 2 4 3 3" xfId="9800" xr:uid="{00000000-0005-0000-0000-0000540A0000}"/>
    <cellStyle name="Normal 3 2 2 4 3 2 4 4" xfId="4450" xr:uid="{00000000-0005-0000-0000-0000550A0000}"/>
    <cellStyle name="Normal 3 2 2 4 3 2 4 4 2" xfId="11646" xr:uid="{00000000-0005-0000-0000-0000560A0000}"/>
    <cellStyle name="Normal 3 2 2 4 3 2 4 5" xfId="8048" xr:uid="{00000000-0005-0000-0000-0000570A0000}"/>
    <cellStyle name="Normal 3 2 2 4 3 2 5" xfId="1144" xr:uid="{00000000-0005-0000-0000-0000580A0000}"/>
    <cellStyle name="Normal 3 2 2 4 3 2 5 2" xfId="2896" xr:uid="{00000000-0005-0000-0000-0000590A0000}"/>
    <cellStyle name="Normal 3 2 2 4 3 2 5 2 2" xfId="6494" xr:uid="{00000000-0005-0000-0000-00005A0A0000}"/>
    <cellStyle name="Normal 3 2 2 4 3 2 5 2 2 2" xfId="13690" xr:uid="{00000000-0005-0000-0000-00005B0A0000}"/>
    <cellStyle name="Normal 3 2 2 4 3 2 5 2 3" xfId="10092" xr:uid="{00000000-0005-0000-0000-00005C0A0000}"/>
    <cellStyle name="Normal 3 2 2 4 3 2 5 3" xfId="4742" xr:uid="{00000000-0005-0000-0000-00005D0A0000}"/>
    <cellStyle name="Normal 3 2 2 4 3 2 5 3 2" xfId="11938" xr:uid="{00000000-0005-0000-0000-00005E0A0000}"/>
    <cellStyle name="Normal 3 2 2 4 3 2 5 4" xfId="8340" xr:uid="{00000000-0005-0000-0000-00005F0A0000}"/>
    <cellStyle name="Normal 3 2 2 4 3 2 6" xfId="2020" xr:uid="{00000000-0005-0000-0000-0000600A0000}"/>
    <cellStyle name="Normal 3 2 2 4 3 2 6 2" xfId="5618" xr:uid="{00000000-0005-0000-0000-0000610A0000}"/>
    <cellStyle name="Normal 3 2 2 4 3 2 6 2 2" xfId="12814" xr:uid="{00000000-0005-0000-0000-0000620A0000}"/>
    <cellStyle name="Normal 3 2 2 4 3 2 6 3" xfId="9216" xr:uid="{00000000-0005-0000-0000-0000630A0000}"/>
    <cellStyle name="Normal 3 2 2 4 3 2 7" xfId="3866" xr:uid="{00000000-0005-0000-0000-0000640A0000}"/>
    <cellStyle name="Normal 3 2 2 4 3 2 7 2" xfId="11062" xr:uid="{00000000-0005-0000-0000-0000650A0000}"/>
    <cellStyle name="Normal 3 2 2 4 3 2 8" xfId="7464" xr:uid="{00000000-0005-0000-0000-0000660A0000}"/>
    <cellStyle name="Normal 3 2 2 4 3 3" xfId="331" xr:uid="{00000000-0005-0000-0000-0000670A0000}"/>
    <cellStyle name="Normal 3 2 2 4 3 3 2" xfId="623" xr:uid="{00000000-0005-0000-0000-0000680A0000}"/>
    <cellStyle name="Normal 3 2 2 4 3 3 2 2" xfId="1502" xr:uid="{00000000-0005-0000-0000-0000690A0000}"/>
    <cellStyle name="Normal 3 2 2 4 3 3 2 2 2" xfId="3254" xr:uid="{00000000-0005-0000-0000-00006A0A0000}"/>
    <cellStyle name="Normal 3 2 2 4 3 3 2 2 2 2" xfId="6852" xr:uid="{00000000-0005-0000-0000-00006B0A0000}"/>
    <cellStyle name="Normal 3 2 2 4 3 3 2 2 2 2 2" xfId="14048" xr:uid="{00000000-0005-0000-0000-00006C0A0000}"/>
    <cellStyle name="Normal 3 2 2 4 3 3 2 2 2 3" xfId="10450" xr:uid="{00000000-0005-0000-0000-00006D0A0000}"/>
    <cellStyle name="Normal 3 2 2 4 3 3 2 2 3" xfId="5100" xr:uid="{00000000-0005-0000-0000-00006E0A0000}"/>
    <cellStyle name="Normal 3 2 2 4 3 3 2 2 3 2" xfId="12296" xr:uid="{00000000-0005-0000-0000-00006F0A0000}"/>
    <cellStyle name="Normal 3 2 2 4 3 3 2 2 4" xfId="8698" xr:uid="{00000000-0005-0000-0000-0000700A0000}"/>
    <cellStyle name="Normal 3 2 2 4 3 3 2 3" xfId="2378" xr:uid="{00000000-0005-0000-0000-0000710A0000}"/>
    <cellStyle name="Normal 3 2 2 4 3 3 2 3 2" xfId="5976" xr:uid="{00000000-0005-0000-0000-0000720A0000}"/>
    <cellStyle name="Normal 3 2 2 4 3 3 2 3 2 2" xfId="13172" xr:uid="{00000000-0005-0000-0000-0000730A0000}"/>
    <cellStyle name="Normal 3 2 2 4 3 3 2 3 3" xfId="9574" xr:uid="{00000000-0005-0000-0000-0000740A0000}"/>
    <cellStyle name="Normal 3 2 2 4 3 3 2 4" xfId="4224" xr:uid="{00000000-0005-0000-0000-0000750A0000}"/>
    <cellStyle name="Normal 3 2 2 4 3 3 2 4 2" xfId="11420" xr:uid="{00000000-0005-0000-0000-0000760A0000}"/>
    <cellStyle name="Normal 3 2 2 4 3 3 2 5" xfId="7822" xr:uid="{00000000-0005-0000-0000-0000770A0000}"/>
    <cellStyle name="Normal 3 2 2 4 3 3 3" xfId="918" xr:uid="{00000000-0005-0000-0000-0000780A0000}"/>
    <cellStyle name="Normal 3 2 2 4 3 3 3 2" xfId="1794" xr:uid="{00000000-0005-0000-0000-0000790A0000}"/>
    <cellStyle name="Normal 3 2 2 4 3 3 3 2 2" xfId="3546" xr:uid="{00000000-0005-0000-0000-00007A0A0000}"/>
    <cellStyle name="Normal 3 2 2 4 3 3 3 2 2 2" xfId="7144" xr:uid="{00000000-0005-0000-0000-00007B0A0000}"/>
    <cellStyle name="Normal 3 2 2 4 3 3 3 2 2 2 2" xfId="14340" xr:uid="{00000000-0005-0000-0000-00007C0A0000}"/>
    <cellStyle name="Normal 3 2 2 4 3 3 3 2 2 3" xfId="10742" xr:uid="{00000000-0005-0000-0000-00007D0A0000}"/>
    <cellStyle name="Normal 3 2 2 4 3 3 3 2 3" xfId="5392" xr:uid="{00000000-0005-0000-0000-00007E0A0000}"/>
    <cellStyle name="Normal 3 2 2 4 3 3 3 2 3 2" xfId="12588" xr:uid="{00000000-0005-0000-0000-00007F0A0000}"/>
    <cellStyle name="Normal 3 2 2 4 3 3 3 2 4" xfId="8990" xr:uid="{00000000-0005-0000-0000-0000800A0000}"/>
    <cellStyle name="Normal 3 2 2 4 3 3 3 3" xfId="2670" xr:uid="{00000000-0005-0000-0000-0000810A0000}"/>
    <cellStyle name="Normal 3 2 2 4 3 3 3 3 2" xfId="6268" xr:uid="{00000000-0005-0000-0000-0000820A0000}"/>
    <cellStyle name="Normal 3 2 2 4 3 3 3 3 2 2" xfId="13464" xr:uid="{00000000-0005-0000-0000-0000830A0000}"/>
    <cellStyle name="Normal 3 2 2 4 3 3 3 3 3" xfId="9866" xr:uid="{00000000-0005-0000-0000-0000840A0000}"/>
    <cellStyle name="Normal 3 2 2 4 3 3 3 4" xfId="4516" xr:uid="{00000000-0005-0000-0000-0000850A0000}"/>
    <cellStyle name="Normal 3 2 2 4 3 3 3 4 2" xfId="11712" xr:uid="{00000000-0005-0000-0000-0000860A0000}"/>
    <cellStyle name="Normal 3 2 2 4 3 3 3 5" xfId="8114" xr:uid="{00000000-0005-0000-0000-0000870A0000}"/>
    <cellStyle name="Normal 3 2 2 4 3 3 4" xfId="1210" xr:uid="{00000000-0005-0000-0000-0000880A0000}"/>
    <cellStyle name="Normal 3 2 2 4 3 3 4 2" xfId="2962" xr:uid="{00000000-0005-0000-0000-0000890A0000}"/>
    <cellStyle name="Normal 3 2 2 4 3 3 4 2 2" xfId="6560" xr:uid="{00000000-0005-0000-0000-00008A0A0000}"/>
    <cellStyle name="Normal 3 2 2 4 3 3 4 2 2 2" xfId="13756" xr:uid="{00000000-0005-0000-0000-00008B0A0000}"/>
    <cellStyle name="Normal 3 2 2 4 3 3 4 2 3" xfId="10158" xr:uid="{00000000-0005-0000-0000-00008C0A0000}"/>
    <cellStyle name="Normal 3 2 2 4 3 3 4 3" xfId="4808" xr:uid="{00000000-0005-0000-0000-00008D0A0000}"/>
    <cellStyle name="Normal 3 2 2 4 3 3 4 3 2" xfId="12004" xr:uid="{00000000-0005-0000-0000-00008E0A0000}"/>
    <cellStyle name="Normal 3 2 2 4 3 3 4 4" xfId="8406" xr:uid="{00000000-0005-0000-0000-00008F0A0000}"/>
    <cellStyle name="Normal 3 2 2 4 3 3 5" xfId="2086" xr:uid="{00000000-0005-0000-0000-0000900A0000}"/>
    <cellStyle name="Normal 3 2 2 4 3 3 5 2" xfId="5684" xr:uid="{00000000-0005-0000-0000-0000910A0000}"/>
    <cellStyle name="Normal 3 2 2 4 3 3 5 2 2" xfId="12880" xr:uid="{00000000-0005-0000-0000-0000920A0000}"/>
    <cellStyle name="Normal 3 2 2 4 3 3 5 3" xfId="9282" xr:uid="{00000000-0005-0000-0000-0000930A0000}"/>
    <cellStyle name="Normal 3 2 2 4 3 3 6" xfId="3932" xr:uid="{00000000-0005-0000-0000-0000940A0000}"/>
    <cellStyle name="Normal 3 2 2 4 3 3 6 2" xfId="11128" xr:uid="{00000000-0005-0000-0000-0000950A0000}"/>
    <cellStyle name="Normal 3 2 2 4 3 3 7" xfId="7530" xr:uid="{00000000-0005-0000-0000-0000960A0000}"/>
    <cellStyle name="Normal 3 2 2 4 3 4" xfId="477" xr:uid="{00000000-0005-0000-0000-0000970A0000}"/>
    <cellStyle name="Normal 3 2 2 4 3 4 2" xfId="1356" xr:uid="{00000000-0005-0000-0000-0000980A0000}"/>
    <cellStyle name="Normal 3 2 2 4 3 4 2 2" xfId="3108" xr:uid="{00000000-0005-0000-0000-0000990A0000}"/>
    <cellStyle name="Normal 3 2 2 4 3 4 2 2 2" xfId="6706" xr:uid="{00000000-0005-0000-0000-00009A0A0000}"/>
    <cellStyle name="Normal 3 2 2 4 3 4 2 2 2 2" xfId="13902" xr:uid="{00000000-0005-0000-0000-00009B0A0000}"/>
    <cellStyle name="Normal 3 2 2 4 3 4 2 2 3" xfId="10304" xr:uid="{00000000-0005-0000-0000-00009C0A0000}"/>
    <cellStyle name="Normal 3 2 2 4 3 4 2 3" xfId="4954" xr:uid="{00000000-0005-0000-0000-00009D0A0000}"/>
    <cellStyle name="Normal 3 2 2 4 3 4 2 3 2" xfId="12150" xr:uid="{00000000-0005-0000-0000-00009E0A0000}"/>
    <cellStyle name="Normal 3 2 2 4 3 4 2 4" xfId="8552" xr:uid="{00000000-0005-0000-0000-00009F0A0000}"/>
    <cellStyle name="Normal 3 2 2 4 3 4 3" xfId="2232" xr:uid="{00000000-0005-0000-0000-0000A00A0000}"/>
    <cellStyle name="Normal 3 2 2 4 3 4 3 2" xfId="5830" xr:uid="{00000000-0005-0000-0000-0000A10A0000}"/>
    <cellStyle name="Normal 3 2 2 4 3 4 3 2 2" xfId="13026" xr:uid="{00000000-0005-0000-0000-0000A20A0000}"/>
    <cellStyle name="Normal 3 2 2 4 3 4 3 3" xfId="9428" xr:uid="{00000000-0005-0000-0000-0000A30A0000}"/>
    <cellStyle name="Normal 3 2 2 4 3 4 4" xfId="4078" xr:uid="{00000000-0005-0000-0000-0000A40A0000}"/>
    <cellStyle name="Normal 3 2 2 4 3 4 4 2" xfId="11274" xr:uid="{00000000-0005-0000-0000-0000A50A0000}"/>
    <cellStyle name="Normal 3 2 2 4 3 4 5" xfId="7676" xr:uid="{00000000-0005-0000-0000-0000A60A0000}"/>
    <cellStyle name="Normal 3 2 2 4 3 5" xfId="772" xr:uid="{00000000-0005-0000-0000-0000A70A0000}"/>
    <cellStyle name="Normal 3 2 2 4 3 5 2" xfId="1648" xr:uid="{00000000-0005-0000-0000-0000A80A0000}"/>
    <cellStyle name="Normal 3 2 2 4 3 5 2 2" xfId="3400" xr:uid="{00000000-0005-0000-0000-0000A90A0000}"/>
    <cellStyle name="Normal 3 2 2 4 3 5 2 2 2" xfId="6998" xr:uid="{00000000-0005-0000-0000-0000AA0A0000}"/>
    <cellStyle name="Normal 3 2 2 4 3 5 2 2 2 2" xfId="14194" xr:uid="{00000000-0005-0000-0000-0000AB0A0000}"/>
    <cellStyle name="Normal 3 2 2 4 3 5 2 2 3" xfId="10596" xr:uid="{00000000-0005-0000-0000-0000AC0A0000}"/>
    <cellStyle name="Normal 3 2 2 4 3 5 2 3" xfId="5246" xr:uid="{00000000-0005-0000-0000-0000AD0A0000}"/>
    <cellStyle name="Normal 3 2 2 4 3 5 2 3 2" xfId="12442" xr:uid="{00000000-0005-0000-0000-0000AE0A0000}"/>
    <cellStyle name="Normal 3 2 2 4 3 5 2 4" xfId="8844" xr:uid="{00000000-0005-0000-0000-0000AF0A0000}"/>
    <cellStyle name="Normal 3 2 2 4 3 5 3" xfId="2524" xr:uid="{00000000-0005-0000-0000-0000B00A0000}"/>
    <cellStyle name="Normal 3 2 2 4 3 5 3 2" xfId="6122" xr:uid="{00000000-0005-0000-0000-0000B10A0000}"/>
    <cellStyle name="Normal 3 2 2 4 3 5 3 2 2" xfId="13318" xr:uid="{00000000-0005-0000-0000-0000B20A0000}"/>
    <cellStyle name="Normal 3 2 2 4 3 5 3 3" xfId="9720" xr:uid="{00000000-0005-0000-0000-0000B30A0000}"/>
    <cellStyle name="Normal 3 2 2 4 3 5 4" xfId="4370" xr:uid="{00000000-0005-0000-0000-0000B40A0000}"/>
    <cellStyle name="Normal 3 2 2 4 3 5 4 2" xfId="11566" xr:uid="{00000000-0005-0000-0000-0000B50A0000}"/>
    <cellStyle name="Normal 3 2 2 4 3 5 5" xfId="7968" xr:uid="{00000000-0005-0000-0000-0000B60A0000}"/>
    <cellStyle name="Normal 3 2 2 4 3 6" xfId="1064" xr:uid="{00000000-0005-0000-0000-0000B70A0000}"/>
    <cellStyle name="Normal 3 2 2 4 3 6 2" xfId="2816" xr:uid="{00000000-0005-0000-0000-0000B80A0000}"/>
    <cellStyle name="Normal 3 2 2 4 3 6 2 2" xfId="6414" xr:uid="{00000000-0005-0000-0000-0000B90A0000}"/>
    <cellStyle name="Normal 3 2 2 4 3 6 2 2 2" xfId="13610" xr:uid="{00000000-0005-0000-0000-0000BA0A0000}"/>
    <cellStyle name="Normal 3 2 2 4 3 6 2 3" xfId="10012" xr:uid="{00000000-0005-0000-0000-0000BB0A0000}"/>
    <cellStyle name="Normal 3 2 2 4 3 6 3" xfId="4662" xr:uid="{00000000-0005-0000-0000-0000BC0A0000}"/>
    <cellStyle name="Normal 3 2 2 4 3 6 3 2" xfId="11858" xr:uid="{00000000-0005-0000-0000-0000BD0A0000}"/>
    <cellStyle name="Normal 3 2 2 4 3 6 4" xfId="8260" xr:uid="{00000000-0005-0000-0000-0000BE0A0000}"/>
    <cellStyle name="Normal 3 2 2 4 3 7" xfId="1940" xr:uid="{00000000-0005-0000-0000-0000BF0A0000}"/>
    <cellStyle name="Normal 3 2 2 4 3 7 2" xfId="5538" xr:uid="{00000000-0005-0000-0000-0000C00A0000}"/>
    <cellStyle name="Normal 3 2 2 4 3 7 2 2" xfId="12734" xr:uid="{00000000-0005-0000-0000-0000C10A0000}"/>
    <cellStyle name="Normal 3 2 2 4 3 7 3" xfId="9136" xr:uid="{00000000-0005-0000-0000-0000C20A0000}"/>
    <cellStyle name="Normal 3 2 2 4 3 8" xfId="3706" xr:uid="{00000000-0005-0000-0000-0000C30A0000}"/>
    <cellStyle name="Normal 3 2 2 4 3 8 2" xfId="7304" xr:uid="{00000000-0005-0000-0000-0000C40A0000}"/>
    <cellStyle name="Normal 3 2 2 4 3 8 2 2" xfId="14500" xr:uid="{00000000-0005-0000-0000-0000C50A0000}"/>
    <cellStyle name="Normal 3 2 2 4 3 8 3" xfId="10902" xr:uid="{00000000-0005-0000-0000-0000C60A0000}"/>
    <cellStyle name="Normal 3 2 2 4 3 9" xfId="3786" xr:uid="{00000000-0005-0000-0000-0000C70A0000}"/>
    <cellStyle name="Normal 3 2 2 4 3 9 2" xfId="10982" xr:uid="{00000000-0005-0000-0000-0000C80A0000}"/>
    <cellStyle name="Normal 3 2 2 4 4" xfId="219" xr:uid="{00000000-0005-0000-0000-0000C90A0000}"/>
    <cellStyle name="Normal 3 2 2 4 4 2" xfId="367" xr:uid="{00000000-0005-0000-0000-0000CA0A0000}"/>
    <cellStyle name="Normal 3 2 2 4 4 2 2" xfId="659" xr:uid="{00000000-0005-0000-0000-0000CB0A0000}"/>
    <cellStyle name="Normal 3 2 2 4 4 2 2 2" xfId="1538" xr:uid="{00000000-0005-0000-0000-0000CC0A0000}"/>
    <cellStyle name="Normal 3 2 2 4 4 2 2 2 2" xfId="3290" xr:uid="{00000000-0005-0000-0000-0000CD0A0000}"/>
    <cellStyle name="Normal 3 2 2 4 4 2 2 2 2 2" xfId="6888" xr:uid="{00000000-0005-0000-0000-0000CE0A0000}"/>
    <cellStyle name="Normal 3 2 2 4 4 2 2 2 2 2 2" xfId="14084" xr:uid="{00000000-0005-0000-0000-0000CF0A0000}"/>
    <cellStyle name="Normal 3 2 2 4 4 2 2 2 2 3" xfId="10486" xr:uid="{00000000-0005-0000-0000-0000D00A0000}"/>
    <cellStyle name="Normal 3 2 2 4 4 2 2 2 3" xfId="5136" xr:uid="{00000000-0005-0000-0000-0000D10A0000}"/>
    <cellStyle name="Normal 3 2 2 4 4 2 2 2 3 2" xfId="12332" xr:uid="{00000000-0005-0000-0000-0000D20A0000}"/>
    <cellStyle name="Normal 3 2 2 4 4 2 2 2 4" xfId="8734" xr:uid="{00000000-0005-0000-0000-0000D30A0000}"/>
    <cellStyle name="Normal 3 2 2 4 4 2 2 3" xfId="2414" xr:uid="{00000000-0005-0000-0000-0000D40A0000}"/>
    <cellStyle name="Normal 3 2 2 4 4 2 2 3 2" xfId="6012" xr:uid="{00000000-0005-0000-0000-0000D50A0000}"/>
    <cellStyle name="Normal 3 2 2 4 4 2 2 3 2 2" xfId="13208" xr:uid="{00000000-0005-0000-0000-0000D60A0000}"/>
    <cellStyle name="Normal 3 2 2 4 4 2 2 3 3" xfId="9610" xr:uid="{00000000-0005-0000-0000-0000D70A0000}"/>
    <cellStyle name="Normal 3 2 2 4 4 2 2 4" xfId="4260" xr:uid="{00000000-0005-0000-0000-0000D80A0000}"/>
    <cellStyle name="Normal 3 2 2 4 4 2 2 4 2" xfId="11456" xr:uid="{00000000-0005-0000-0000-0000D90A0000}"/>
    <cellStyle name="Normal 3 2 2 4 4 2 2 5" xfId="7858" xr:uid="{00000000-0005-0000-0000-0000DA0A0000}"/>
    <cellStyle name="Normal 3 2 2 4 4 2 3" xfId="954" xr:uid="{00000000-0005-0000-0000-0000DB0A0000}"/>
    <cellStyle name="Normal 3 2 2 4 4 2 3 2" xfId="1830" xr:uid="{00000000-0005-0000-0000-0000DC0A0000}"/>
    <cellStyle name="Normal 3 2 2 4 4 2 3 2 2" xfId="3582" xr:uid="{00000000-0005-0000-0000-0000DD0A0000}"/>
    <cellStyle name="Normal 3 2 2 4 4 2 3 2 2 2" xfId="7180" xr:uid="{00000000-0005-0000-0000-0000DE0A0000}"/>
    <cellStyle name="Normal 3 2 2 4 4 2 3 2 2 2 2" xfId="14376" xr:uid="{00000000-0005-0000-0000-0000DF0A0000}"/>
    <cellStyle name="Normal 3 2 2 4 4 2 3 2 2 3" xfId="10778" xr:uid="{00000000-0005-0000-0000-0000E00A0000}"/>
    <cellStyle name="Normal 3 2 2 4 4 2 3 2 3" xfId="5428" xr:uid="{00000000-0005-0000-0000-0000E10A0000}"/>
    <cellStyle name="Normal 3 2 2 4 4 2 3 2 3 2" xfId="12624" xr:uid="{00000000-0005-0000-0000-0000E20A0000}"/>
    <cellStyle name="Normal 3 2 2 4 4 2 3 2 4" xfId="9026" xr:uid="{00000000-0005-0000-0000-0000E30A0000}"/>
    <cellStyle name="Normal 3 2 2 4 4 2 3 3" xfId="2706" xr:uid="{00000000-0005-0000-0000-0000E40A0000}"/>
    <cellStyle name="Normal 3 2 2 4 4 2 3 3 2" xfId="6304" xr:uid="{00000000-0005-0000-0000-0000E50A0000}"/>
    <cellStyle name="Normal 3 2 2 4 4 2 3 3 2 2" xfId="13500" xr:uid="{00000000-0005-0000-0000-0000E60A0000}"/>
    <cellStyle name="Normal 3 2 2 4 4 2 3 3 3" xfId="9902" xr:uid="{00000000-0005-0000-0000-0000E70A0000}"/>
    <cellStyle name="Normal 3 2 2 4 4 2 3 4" xfId="4552" xr:uid="{00000000-0005-0000-0000-0000E80A0000}"/>
    <cellStyle name="Normal 3 2 2 4 4 2 3 4 2" xfId="11748" xr:uid="{00000000-0005-0000-0000-0000E90A0000}"/>
    <cellStyle name="Normal 3 2 2 4 4 2 3 5" xfId="8150" xr:uid="{00000000-0005-0000-0000-0000EA0A0000}"/>
    <cellStyle name="Normal 3 2 2 4 4 2 4" xfId="1246" xr:uid="{00000000-0005-0000-0000-0000EB0A0000}"/>
    <cellStyle name="Normal 3 2 2 4 4 2 4 2" xfId="2998" xr:uid="{00000000-0005-0000-0000-0000EC0A0000}"/>
    <cellStyle name="Normal 3 2 2 4 4 2 4 2 2" xfId="6596" xr:uid="{00000000-0005-0000-0000-0000ED0A0000}"/>
    <cellStyle name="Normal 3 2 2 4 4 2 4 2 2 2" xfId="13792" xr:uid="{00000000-0005-0000-0000-0000EE0A0000}"/>
    <cellStyle name="Normal 3 2 2 4 4 2 4 2 3" xfId="10194" xr:uid="{00000000-0005-0000-0000-0000EF0A0000}"/>
    <cellStyle name="Normal 3 2 2 4 4 2 4 3" xfId="4844" xr:uid="{00000000-0005-0000-0000-0000F00A0000}"/>
    <cellStyle name="Normal 3 2 2 4 4 2 4 3 2" xfId="12040" xr:uid="{00000000-0005-0000-0000-0000F10A0000}"/>
    <cellStyle name="Normal 3 2 2 4 4 2 4 4" xfId="8442" xr:uid="{00000000-0005-0000-0000-0000F20A0000}"/>
    <cellStyle name="Normal 3 2 2 4 4 2 5" xfId="2122" xr:uid="{00000000-0005-0000-0000-0000F30A0000}"/>
    <cellStyle name="Normal 3 2 2 4 4 2 5 2" xfId="5720" xr:uid="{00000000-0005-0000-0000-0000F40A0000}"/>
    <cellStyle name="Normal 3 2 2 4 4 2 5 2 2" xfId="12916" xr:uid="{00000000-0005-0000-0000-0000F50A0000}"/>
    <cellStyle name="Normal 3 2 2 4 4 2 5 3" xfId="9318" xr:uid="{00000000-0005-0000-0000-0000F60A0000}"/>
    <cellStyle name="Normal 3 2 2 4 4 2 6" xfId="3968" xr:uid="{00000000-0005-0000-0000-0000F70A0000}"/>
    <cellStyle name="Normal 3 2 2 4 4 2 6 2" xfId="11164" xr:uid="{00000000-0005-0000-0000-0000F80A0000}"/>
    <cellStyle name="Normal 3 2 2 4 4 2 7" xfId="7566" xr:uid="{00000000-0005-0000-0000-0000F90A0000}"/>
    <cellStyle name="Normal 3 2 2 4 4 3" xfId="513" xr:uid="{00000000-0005-0000-0000-0000FA0A0000}"/>
    <cellStyle name="Normal 3 2 2 4 4 3 2" xfId="1392" xr:uid="{00000000-0005-0000-0000-0000FB0A0000}"/>
    <cellStyle name="Normal 3 2 2 4 4 3 2 2" xfId="3144" xr:uid="{00000000-0005-0000-0000-0000FC0A0000}"/>
    <cellStyle name="Normal 3 2 2 4 4 3 2 2 2" xfId="6742" xr:uid="{00000000-0005-0000-0000-0000FD0A0000}"/>
    <cellStyle name="Normal 3 2 2 4 4 3 2 2 2 2" xfId="13938" xr:uid="{00000000-0005-0000-0000-0000FE0A0000}"/>
    <cellStyle name="Normal 3 2 2 4 4 3 2 2 3" xfId="10340" xr:uid="{00000000-0005-0000-0000-0000FF0A0000}"/>
    <cellStyle name="Normal 3 2 2 4 4 3 2 3" xfId="4990" xr:uid="{00000000-0005-0000-0000-0000000B0000}"/>
    <cellStyle name="Normal 3 2 2 4 4 3 2 3 2" xfId="12186" xr:uid="{00000000-0005-0000-0000-0000010B0000}"/>
    <cellStyle name="Normal 3 2 2 4 4 3 2 4" xfId="8588" xr:uid="{00000000-0005-0000-0000-0000020B0000}"/>
    <cellStyle name="Normal 3 2 2 4 4 3 3" xfId="2268" xr:uid="{00000000-0005-0000-0000-0000030B0000}"/>
    <cellStyle name="Normal 3 2 2 4 4 3 3 2" xfId="5866" xr:uid="{00000000-0005-0000-0000-0000040B0000}"/>
    <cellStyle name="Normal 3 2 2 4 4 3 3 2 2" xfId="13062" xr:uid="{00000000-0005-0000-0000-0000050B0000}"/>
    <cellStyle name="Normal 3 2 2 4 4 3 3 3" xfId="9464" xr:uid="{00000000-0005-0000-0000-0000060B0000}"/>
    <cellStyle name="Normal 3 2 2 4 4 3 4" xfId="4114" xr:uid="{00000000-0005-0000-0000-0000070B0000}"/>
    <cellStyle name="Normal 3 2 2 4 4 3 4 2" xfId="11310" xr:uid="{00000000-0005-0000-0000-0000080B0000}"/>
    <cellStyle name="Normal 3 2 2 4 4 3 5" xfId="7712" xr:uid="{00000000-0005-0000-0000-0000090B0000}"/>
    <cellStyle name="Normal 3 2 2 4 4 4" xfId="808" xr:uid="{00000000-0005-0000-0000-00000A0B0000}"/>
    <cellStyle name="Normal 3 2 2 4 4 4 2" xfId="1684" xr:uid="{00000000-0005-0000-0000-00000B0B0000}"/>
    <cellStyle name="Normal 3 2 2 4 4 4 2 2" xfId="3436" xr:uid="{00000000-0005-0000-0000-00000C0B0000}"/>
    <cellStyle name="Normal 3 2 2 4 4 4 2 2 2" xfId="7034" xr:uid="{00000000-0005-0000-0000-00000D0B0000}"/>
    <cellStyle name="Normal 3 2 2 4 4 4 2 2 2 2" xfId="14230" xr:uid="{00000000-0005-0000-0000-00000E0B0000}"/>
    <cellStyle name="Normal 3 2 2 4 4 4 2 2 3" xfId="10632" xr:uid="{00000000-0005-0000-0000-00000F0B0000}"/>
    <cellStyle name="Normal 3 2 2 4 4 4 2 3" xfId="5282" xr:uid="{00000000-0005-0000-0000-0000100B0000}"/>
    <cellStyle name="Normal 3 2 2 4 4 4 2 3 2" xfId="12478" xr:uid="{00000000-0005-0000-0000-0000110B0000}"/>
    <cellStyle name="Normal 3 2 2 4 4 4 2 4" xfId="8880" xr:uid="{00000000-0005-0000-0000-0000120B0000}"/>
    <cellStyle name="Normal 3 2 2 4 4 4 3" xfId="2560" xr:uid="{00000000-0005-0000-0000-0000130B0000}"/>
    <cellStyle name="Normal 3 2 2 4 4 4 3 2" xfId="6158" xr:uid="{00000000-0005-0000-0000-0000140B0000}"/>
    <cellStyle name="Normal 3 2 2 4 4 4 3 2 2" xfId="13354" xr:uid="{00000000-0005-0000-0000-0000150B0000}"/>
    <cellStyle name="Normal 3 2 2 4 4 4 3 3" xfId="9756" xr:uid="{00000000-0005-0000-0000-0000160B0000}"/>
    <cellStyle name="Normal 3 2 2 4 4 4 4" xfId="4406" xr:uid="{00000000-0005-0000-0000-0000170B0000}"/>
    <cellStyle name="Normal 3 2 2 4 4 4 4 2" xfId="11602" xr:uid="{00000000-0005-0000-0000-0000180B0000}"/>
    <cellStyle name="Normal 3 2 2 4 4 4 5" xfId="8004" xr:uid="{00000000-0005-0000-0000-0000190B0000}"/>
    <cellStyle name="Normal 3 2 2 4 4 5" xfId="1100" xr:uid="{00000000-0005-0000-0000-00001A0B0000}"/>
    <cellStyle name="Normal 3 2 2 4 4 5 2" xfId="2852" xr:uid="{00000000-0005-0000-0000-00001B0B0000}"/>
    <cellStyle name="Normal 3 2 2 4 4 5 2 2" xfId="6450" xr:uid="{00000000-0005-0000-0000-00001C0B0000}"/>
    <cellStyle name="Normal 3 2 2 4 4 5 2 2 2" xfId="13646" xr:uid="{00000000-0005-0000-0000-00001D0B0000}"/>
    <cellStyle name="Normal 3 2 2 4 4 5 2 3" xfId="10048" xr:uid="{00000000-0005-0000-0000-00001E0B0000}"/>
    <cellStyle name="Normal 3 2 2 4 4 5 3" xfId="4698" xr:uid="{00000000-0005-0000-0000-00001F0B0000}"/>
    <cellStyle name="Normal 3 2 2 4 4 5 3 2" xfId="11894" xr:uid="{00000000-0005-0000-0000-0000200B0000}"/>
    <cellStyle name="Normal 3 2 2 4 4 5 4" xfId="8296" xr:uid="{00000000-0005-0000-0000-0000210B0000}"/>
    <cellStyle name="Normal 3 2 2 4 4 6" xfId="1976" xr:uid="{00000000-0005-0000-0000-0000220B0000}"/>
    <cellStyle name="Normal 3 2 2 4 4 6 2" xfId="5574" xr:uid="{00000000-0005-0000-0000-0000230B0000}"/>
    <cellStyle name="Normal 3 2 2 4 4 6 2 2" xfId="12770" xr:uid="{00000000-0005-0000-0000-0000240B0000}"/>
    <cellStyle name="Normal 3 2 2 4 4 6 3" xfId="9172" xr:uid="{00000000-0005-0000-0000-0000250B0000}"/>
    <cellStyle name="Normal 3 2 2 4 4 7" xfId="3822" xr:uid="{00000000-0005-0000-0000-0000260B0000}"/>
    <cellStyle name="Normal 3 2 2 4 4 7 2" xfId="11018" xr:uid="{00000000-0005-0000-0000-0000270B0000}"/>
    <cellStyle name="Normal 3 2 2 4 4 8" xfId="7420" xr:uid="{00000000-0005-0000-0000-0000280B0000}"/>
    <cellStyle name="Normal 3 2 2 4 5" xfId="287" xr:uid="{00000000-0005-0000-0000-0000290B0000}"/>
    <cellStyle name="Normal 3 2 2 4 5 2" xfId="579" xr:uid="{00000000-0005-0000-0000-00002A0B0000}"/>
    <cellStyle name="Normal 3 2 2 4 5 2 2" xfId="1458" xr:uid="{00000000-0005-0000-0000-00002B0B0000}"/>
    <cellStyle name="Normal 3 2 2 4 5 2 2 2" xfId="3210" xr:uid="{00000000-0005-0000-0000-00002C0B0000}"/>
    <cellStyle name="Normal 3 2 2 4 5 2 2 2 2" xfId="6808" xr:uid="{00000000-0005-0000-0000-00002D0B0000}"/>
    <cellStyle name="Normal 3 2 2 4 5 2 2 2 2 2" xfId="14004" xr:uid="{00000000-0005-0000-0000-00002E0B0000}"/>
    <cellStyle name="Normal 3 2 2 4 5 2 2 2 3" xfId="10406" xr:uid="{00000000-0005-0000-0000-00002F0B0000}"/>
    <cellStyle name="Normal 3 2 2 4 5 2 2 3" xfId="5056" xr:uid="{00000000-0005-0000-0000-0000300B0000}"/>
    <cellStyle name="Normal 3 2 2 4 5 2 2 3 2" xfId="12252" xr:uid="{00000000-0005-0000-0000-0000310B0000}"/>
    <cellStyle name="Normal 3 2 2 4 5 2 2 4" xfId="8654" xr:uid="{00000000-0005-0000-0000-0000320B0000}"/>
    <cellStyle name="Normal 3 2 2 4 5 2 3" xfId="2334" xr:uid="{00000000-0005-0000-0000-0000330B0000}"/>
    <cellStyle name="Normal 3 2 2 4 5 2 3 2" xfId="5932" xr:uid="{00000000-0005-0000-0000-0000340B0000}"/>
    <cellStyle name="Normal 3 2 2 4 5 2 3 2 2" xfId="13128" xr:uid="{00000000-0005-0000-0000-0000350B0000}"/>
    <cellStyle name="Normal 3 2 2 4 5 2 3 3" xfId="9530" xr:uid="{00000000-0005-0000-0000-0000360B0000}"/>
    <cellStyle name="Normal 3 2 2 4 5 2 4" xfId="4180" xr:uid="{00000000-0005-0000-0000-0000370B0000}"/>
    <cellStyle name="Normal 3 2 2 4 5 2 4 2" xfId="11376" xr:uid="{00000000-0005-0000-0000-0000380B0000}"/>
    <cellStyle name="Normal 3 2 2 4 5 2 5" xfId="7778" xr:uid="{00000000-0005-0000-0000-0000390B0000}"/>
    <cellStyle name="Normal 3 2 2 4 5 3" xfId="874" xr:uid="{00000000-0005-0000-0000-00003A0B0000}"/>
    <cellStyle name="Normal 3 2 2 4 5 3 2" xfId="1750" xr:uid="{00000000-0005-0000-0000-00003B0B0000}"/>
    <cellStyle name="Normal 3 2 2 4 5 3 2 2" xfId="3502" xr:uid="{00000000-0005-0000-0000-00003C0B0000}"/>
    <cellStyle name="Normal 3 2 2 4 5 3 2 2 2" xfId="7100" xr:uid="{00000000-0005-0000-0000-00003D0B0000}"/>
    <cellStyle name="Normal 3 2 2 4 5 3 2 2 2 2" xfId="14296" xr:uid="{00000000-0005-0000-0000-00003E0B0000}"/>
    <cellStyle name="Normal 3 2 2 4 5 3 2 2 3" xfId="10698" xr:uid="{00000000-0005-0000-0000-00003F0B0000}"/>
    <cellStyle name="Normal 3 2 2 4 5 3 2 3" xfId="5348" xr:uid="{00000000-0005-0000-0000-0000400B0000}"/>
    <cellStyle name="Normal 3 2 2 4 5 3 2 3 2" xfId="12544" xr:uid="{00000000-0005-0000-0000-0000410B0000}"/>
    <cellStyle name="Normal 3 2 2 4 5 3 2 4" xfId="8946" xr:uid="{00000000-0005-0000-0000-0000420B0000}"/>
    <cellStyle name="Normal 3 2 2 4 5 3 3" xfId="2626" xr:uid="{00000000-0005-0000-0000-0000430B0000}"/>
    <cellStyle name="Normal 3 2 2 4 5 3 3 2" xfId="6224" xr:uid="{00000000-0005-0000-0000-0000440B0000}"/>
    <cellStyle name="Normal 3 2 2 4 5 3 3 2 2" xfId="13420" xr:uid="{00000000-0005-0000-0000-0000450B0000}"/>
    <cellStyle name="Normal 3 2 2 4 5 3 3 3" xfId="9822" xr:uid="{00000000-0005-0000-0000-0000460B0000}"/>
    <cellStyle name="Normal 3 2 2 4 5 3 4" xfId="4472" xr:uid="{00000000-0005-0000-0000-0000470B0000}"/>
    <cellStyle name="Normal 3 2 2 4 5 3 4 2" xfId="11668" xr:uid="{00000000-0005-0000-0000-0000480B0000}"/>
    <cellStyle name="Normal 3 2 2 4 5 3 5" xfId="8070" xr:uid="{00000000-0005-0000-0000-0000490B0000}"/>
    <cellStyle name="Normal 3 2 2 4 5 4" xfId="1166" xr:uid="{00000000-0005-0000-0000-00004A0B0000}"/>
    <cellStyle name="Normal 3 2 2 4 5 4 2" xfId="2918" xr:uid="{00000000-0005-0000-0000-00004B0B0000}"/>
    <cellStyle name="Normal 3 2 2 4 5 4 2 2" xfId="6516" xr:uid="{00000000-0005-0000-0000-00004C0B0000}"/>
    <cellStyle name="Normal 3 2 2 4 5 4 2 2 2" xfId="13712" xr:uid="{00000000-0005-0000-0000-00004D0B0000}"/>
    <cellStyle name="Normal 3 2 2 4 5 4 2 3" xfId="10114" xr:uid="{00000000-0005-0000-0000-00004E0B0000}"/>
    <cellStyle name="Normal 3 2 2 4 5 4 3" xfId="4764" xr:uid="{00000000-0005-0000-0000-00004F0B0000}"/>
    <cellStyle name="Normal 3 2 2 4 5 4 3 2" xfId="11960" xr:uid="{00000000-0005-0000-0000-0000500B0000}"/>
    <cellStyle name="Normal 3 2 2 4 5 4 4" xfId="8362" xr:uid="{00000000-0005-0000-0000-0000510B0000}"/>
    <cellStyle name="Normal 3 2 2 4 5 5" xfId="2042" xr:uid="{00000000-0005-0000-0000-0000520B0000}"/>
    <cellStyle name="Normal 3 2 2 4 5 5 2" xfId="5640" xr:uid="{00000000-0005-0000-0000-0000530B0000}"/>
    <cellStyle name="Normal 3 2 2 4 5 5 2 2" xfId="12836" xr:uid="{00000000-0005-0000-0000-0000540B0000}"/>
    <cellStyle name="Normal 3 2 2 4 5 5 3" xfId="9238" xr:uid="{00000000-0005-0000-0000-0000550B0000}"/>
    <cellStyle name="Normal 3 2 2 4 5 6" xfId="3888" xr:uid="{00000000-0005-0000-0000-0000560B0000}"/>
    <cellStyle name="Normal 3 2 2 4 5 6 2" xfId="11084" xr:uid="{00000000-0005-0000-0000-0000570B0000}"/>
    <cellStyle name="Normal 3 2 2 4 5 7" xfId="7486" xr:uid="{00000000-0005-0000-0000-0000580B0000}"/>
    <cellStyle name="Normal 3 2 2 4 6" xfId="433" xr:uid="{00000000-0005-0000-0000-0000590B0000}"/>
    <cellStyle name="Normal 3 2 2 4 6 2" xfId="1312" xr:uid="{00000000-0005-0000-0000-00005A0B0000}"/>
    <cellStyle name="Normal 3 2 2 4 6 2 2" xfId="3064" xr:uid="{00000000-0005-0000-0000-00005B0B0000}"/>
    <cellStyle name="Normal 3 2 2 4 6 2 2 2" xfId="6662" xr:uid="{00000000-0005-0000-0000-00005C0B0000}"/>
    <cellStyle name="Normal 3 2 2 4 6 2 2 2 2" xfId="13858" xr:uid="{00000000-0005-0000-0000-00005D0B0000}"/>
    <cellStyle name="Normal 3 2 2 4 6 2 2 3" xfId="10260" xr:uid="{00000000-0005-0000-0000-00005E0B0000}"/>
    <cellStyle name="Normal 3 2 2 4 6 2 3" xfId="4910" xr:uid="{00000000-0005-0000-0000-00005F0B0000}"/>
    <cellStyle name="Normal 3 2 2 4 6 2 3 2" xfId="12106" xr:uid="{00000000-0005-0000-0000-0000600B0000}"/>
    <cellStyle name="Normal 3 2 2 4 6 2 4" xfId="8508" xr:uid="{00000000-0005-0000-0000-0000610B0000}"/>
    <cellStyle name="Normal 3 2 2 4 6 3" xfId="2188" xr:uid="{00000000-0005-0000-0000-0000620B0000}"/>
    <cellStyle name="Normal 3 2 2 4 6 3 2" xfId="5786" xr:uid="{00000000-0005-0000-0000-0000630B0000}"/>
    <cellStyle name="Normal 3 2 2 4 6 3 2 2" xfId="12982" xr:uid="{00000000-0005-0000-0000-0000640B0000}"/>
    <cellStyle name="Normal 3 2 2 4 6 3 3" xfId="9384" xr:uid="{00000000-0005-0000-0000-0000650B0000}"/>
    <cellStyle name="Normal 3 2 2 4 6 4" xfId="4034" xr:uid="{00000000-0005-0000-0000-0000660B0000}"/>
    <cellStyle name="Normal 3 2 2 4 6 4 2" xfId="11230" xr:uid="{00000000-0005-0000-0000-0000670B0000}"/>
    <cellStyle name="Normal 3 2 2 4 6 5" xfId="7632" xr:uid="{00000000-0005-0000-0000-0000680B0000}"/>
    <cellStyle name="Normal 3 2 2 4 7" xfId="728" xr:uid="{00000000-0005-0000-0000-0000690B0000}"/>
    <cellStyle name="Normal 3 2 2 4 7 2" xfId="1604" xr:uid="{00000000-0005-0000-0000-00006A0B0000}"/>
    <cellStyle name="Normal 3 2 2 4 7 2 2" xfId="3356" xr:uid="{00000000-0005-0000-0000-00006B0B0000}"/>
    <cellStyle name="Normal 3 2 2 4 7 2 2 2" xfId="6954" xr:uid="{00000000-0005-0000-0000-00006C0B0000}"/>
    <cellStyle name="Normal 3 2 2 4 7 2 2 2 2" xfId="14150" xr:uid="{00000000-0005-0000-0000-00006D0B0000}"/>
    <cellStyle name="Normal 3 2 2 4 7 2 2 3" xfId="10552" xr:uid="{00000000-0005-0000-0000-00006E0B0000}"/>
    <cellStyle name="Normal 3 2 2 4 7 2 3" xfId="5202" xr:uid="{00000000-0005-0000-0000-00006F0B0000}"/>
    <cellStyle name="Normal 3 2 2 4 7 2 3 2" xfId="12398" xr:uid="{00000000-0005-0000-0000-0000700B0000}"/>
    <cellStyle name="Normal 3 2 2 4 7 2 4" xfId="8800" xr:uid="{00000000-0005-0000-0000-0000710B0000}"/>
    <cellStyle name="Normal 3 2 2 4 7 3" xfId="2480" xr:uid="{00000000-0005-0000-0000-0000720B0000}"/>
    <cellStyle name="Normal 3 2 2 4 7 3 2" xfId="6078" xr:uid="{00000000-0005-0000-0000-0000730B0000}"/>
    <cellStyle name="Normal 3 2 2 4 7 3 2 2" xfId="13274" xr:uid="{00000000-0005-0000-0000-0000740B0000}"/>
    <cellStyle name="Normal 3 2 2 4 7 3 3" xfId="9676" xr:uid="{00000000-0005-0000-0000-0000750B0000}"/>
    <cellStyle name="Normal 3 2 2 4 7 4" xfId="4326" xr:uid="{00000000-0005-0000-0000-0000760B0000}"/>
    <cellStyle name="Normal 3 2 2 4 7 4 2" xfId="11522" xr:uid="{00000000-0005-0000-0000-0000770B0000}"/>
    <cellStyle name="Normal 3 2 2 4 7 5" xfId="7924" xr:uid="{00000000-0005-0000-0000-0000780B0000}"/>
    <cellStyle name="Normal 3 2 2 4 8" xfId="1020" xr:uid="{00000000-0005-0000-0000-0000790B0000}"/>
    <cellStyle name="Normal 3 2 2 4 8 2" xfId="2772" xr:uid="{00000000-0005-0000-0000-00007A0B0000}"/>
    <cellStyle name="Normal 3 2 2 4 8 2 2" xfId="6370" xr:uid="{00000000-0005-0000-0000-00007B0B0000}"/>
    <cellStyle name="Normal 3 2 2 4 8 2 2 2" xfId="13566" xr:uid="{00000000-0005-0000-0000-00007C0B0000}"/>
    <cellStyle name="Normal 3 2 2 4 8 2 3" xfId="9968" xr:uid="{00000000-0005-0000-0000-00007D0B0000}"/>
    <cellStyle name="Normal 3 2 2 4 8 3" xfId="4618" xr:uid="{00000000-0005-0000-0000-00007E0B0000}"/>
    <cellStyle name="Normal 3 2 2 4 8 3 2" xfId="11814" xr:uid="{00000000-0005-0000-0000-00007F0B0000}"/>
    <cellStyle name="Normal 3 2 2 4 8 4" xfId="8216" xr:uid="{00000000-0005-0000-0000-0000800B0000}"/>
    <cellStyle name="Normal 3 2 2 4 9" xfId="1896" xr:uid="{00000000-0005-0000-0000-0000810B0000}"/>
    <cellStyle name="Normal 3 2 2 4 9 2" xfId="5494" xr:uid="{00000000-0005-0000-0000-0000820B0000}"/>
    <cellStyle name="Normal 3 2 2 4 9 2 2" xfId="12690" xr:uid="{00000000-0005-0000-0000-0000830B0000}"/>
    <cellStyle name="Normal 3 2 2 4 9 3" xfId="9092" xr:uid="{00000000-0005-0000-0000-0000840B0000}"/>
    <cellStyle name="Normal 3 2 2 5" xfId="59" xr:uid="{00000000-0005-0000-0000-0000850B0000}"/>
    <cellStyle name="Normal 3 2 2 5 10" xfId="7352" xr:uid="{00000000-0005-0000-0000-0000860B0000}"/>
    <cellStyle name="Normal 3 2 2 5 11" xfId="146" xr:uid="{00000000-0005-0000-0000-0000870B0000}"/>
    <cellStyle name="Normal 3 2 2 5 2" xfId="231" xr:uid="{00000000-0005-0000-0000-0000880B0000}"/>
    <cellStyle name="Normal 3 2 2 5 2 2" xfId="379" xr:uid="{00000000-0005-0000-0000-0000890B0000}"/>
    <cellStyle name="Normal 3 2 2 5 2 2 2" xfId="671" xr:uid="{00000000-0005-0000-0000-00008A0B0000}"/>
    <cellStyle name="Normal 3 2 2 5 2 2 2 2" xfId="1550" xr:uid="{00000000-0005-0000-0000-00008B0B0000}"/>
    <cellStyle name="Normal 3 2 2 5 2 2 2 2 2" xfId="3302" xr:uid="{00000000-0005-0000-0000-00008C0B0000}"/>
    <cellStyle name="Normal 3 2 2 5 2 2 2 2 2 2" xfId="6900" xr:uid="{00000000-0005-0000-0000-00008D0B0000}"/>
    <cellStyle name="Normal 3 2 2 5 2 2 2 2 2 2 2" xfId="14096" xr:uid="{00000000-0005-0000-0000-00008E0B0000}"/>
    <cellStyle name="Normal 3 2 2 5 2 2 2 2 2 3" xfId="10498" xr:uid="{00000000-0005-0000-0000-00008F0B0000}"/>
    <cellStyle name="Normal 3 2 2 5 2 2 2 2 3" xfId="5148" xr:uid="{00000000-0005-0000-0000-0000900B0000}"/>
    <cellStyle name="Normal 3 2 2 5 2 2 2 2 3 2" xfId="12344" xr:uid="{00000000-0005-0000-0000-0000910B0000}"/>
    <cellStyle name="Normal 3 2 2 5 2 2 2 2 4" xfId="8746" xr:uid="{00000000-0005-0000-0000-0000920B0000}"/>
    <cellStyle name="Normal 3 2 2 5 2 2 2 3" xfId="2426" xr:uid="{00000000-0005-0000-0000-0000930B0000}"/>
    <cellStyle name="Normal 3 2 2 5 2 2 2 3 2" xfId="6024" xr:uid="{00000000-0005-0000-0000-0000940B0000}"/>
    <cellStyle name="Normal 3 2 2 5 2 2 2 3 2 2" xfId="13220" xr:uid="{00000000-0005-0000-0000-0000950B0000}"/>
    <cellStyle name="Normal 3 2 2 5 2 2 2 3 3" xfId="9622" xr:uid="{00000000-0005-0000-0000-0000960B0000}"/>
    <cellStyle name="Normal 3 2 2 5 2 2 2 4" xfId="4272" xr:uid="{00000000-0005-0000-0000-0000970B0000}"/>
    <cellStyle name="Normal 3 2 2 5 2 2 2 4 2" xfId="11468" xr:uid="{00000000-0005-0000-0000-0000980B0000}"/>
    <cellStyle name="Normal 3 2 2 5 2 2 2 5" xfId="7870" xr:uid="{00000000-0005-0000-0000-0000990B0000}"/>
    <cellStyle name="Normal 3 2 2 5 2 2 3" xfId="966" xr:uid="{00000000-0005-0000-0000-00009A0B0000}"/>
    <cellStyle name="Normal 3 2 2 5 2 2 3 2" xfId="1842" xr:uid="{00000000-0005-0000-0000-00009B0B0000}"/>
    <cellStyle name="Normal 3 2 2 5 2 2 3 2 2" xfId="3594" xr:uid="{00000000-0005-0000-0000-00009C0B0000}"/>
    <cellStyle name="Normal 3 2 2 5 2 2 3 2 2 2" xfId="7192" xr:uid="{00000000-0005-0000-0000-00009D0B0000}"/>
    <cellStyle name="Normal 3 2 2 5 2 2 3 2 2 2 2" xfId="14388" xr:uid="{00000000-0005-0000-0000-00009E0B0000}"/>
    <cellStyle name="Normal 3 2 2 5 2 2 3 2 2 3" xfId="10790" xr:uid="{00000000-0005-0000-0000-00009F0B0000}"/>
    <cellStyle name="Normal 3 2 2 5 2 2 3 2 3" xfId="5440" xr:uid="{00000000-0005-0000-0000-0000A00B0000}"/>
    <cellStyle name="Normal 3 2 2 5 2 2 3 2 3 2" xfId="12636" xr:uid="{00000000-0005-0000-0000-0000A10B0000}"/>
    <cellStyle name="Normal 3 2 2 5 2 2 3 2 4" xfId="9038" xr:uid="{00000000-0005-0000-0000-0000A20B0000}"/>
    <cellStyle name="Normal 3 2 2 5 2 2 3 3" xfId="2718" xr:uid="{00000000-0005-0000-0000-0000A30B0000}"/>
    <cellStyle name="Normal 3 2 2 5 2 2 3 3 2" xfId="6316" xr:uid="{00000000-0005-0000-0000-0000A40B0000}"/>
    <cellStyle name="Normal 3 2 2 5 2 2 3 3 2 2" xfId="13512" xr:uid="{00000000-0005-0000-0000-0000A50B0000}"/>
    <cellStyle name="Normal 3 2 2 5 2 2 3 3 3" xfId="9914" xr:uid="{00000000-0005-0000-0000-0000A60B0000}"/>
    <cellStyle name="Normal 3 2 2 5 2 2 3 4" xfId="4564" xr:uid="{00000000-0005-0000-0000-0000A70B0000}"/>
    <cellStyle name="Normal 3 2 2 5 2 2 3 4 2" xfId="11760" xr:uid="{00000000-0005-0000-0000-0000A80B0000}"/>
    <cellStyle name="Normal 3 2 2 5 2 2 3 5" xfId="8162" xr:uid="{00000000-0005-0000-0000-0000A90B0000}"/>
    <cellStyle name="Normal 3 2 2 5 2 2 4" xfId="1258" xr:uid="{00000000-0005-0000-0000-0000AA0B0000}"/>
    <cellStyle name="Normal 3 2 2 5 2 2 4 2" xfId="3010" xr:uid="{00000000-0005-0000-0000-0000AB0B0000}"/>
    <cellStyle name="Normal 3 2 2 5 2 2 4 2 2" xfId="6608" xr:uid="{00000000-0005-0000-0000-0000AC0B0000}"/>
    <cellStyle name="Normal 3 2 2 5 2 2 4 2 2 2" xfId="13804" xr:uid="{00000000-0005-0000-0000-0000AD0B0000}"/>
    <cellStyle name="Normal 3 2 2 5 2 2 4 2 3" xfId="10206" xr:uid="{00000000-0005-0000-0000-0000AE0B0000}"/>
    <cellStyle name="Normal 3 2 2 5 2 2 4 3" xfId="4856" xr:uid="{00000000-0005-0000-0000-0000AF0B0000}"/>
    <cellStyle name="Normal 3 2 2 5 2 2 4 3 2" xfId="12052" xr:uid="{00000000-0005-0000-0000-0000B00B0000}"/>
    <cellStyle name="Normal 3 2 2 5 2 2 4 4" xfId="8454" xr:uid="{00000000-0005-0000-0000-0000B10B0000}"/>
    <cellStyle name="Normal 3 2 2 5 2 2 5" xfId="2134" xr:uid="{00000000-0005-0000-0000-0000B20B0000}"/>
    <cellStyle name="Normal 3 2 2 5 2 2 5 2" xfId="5732" xr:uid="{00000000-0005-0000-0000-0000B30B0000}"/>
    <cellStyle name="Normal 3 2 2 5 2 2 5 2 2" xfId="12928" xr:uid="{00000000-0005-0000-0000-0000B40B0000}"/>
    <cellStyle name="Normal 3 2 2 5 2 2 5 3" xfId="9330" xr:uid="{00000000-0005-0000-0000-0000B50B0000}"/>
    <cellStyle name="Normal 3 2 2 5 2 2 6" xfId="3980" xr:uid="{00000000-0005-0000-0000-0000B60B0000}"/>
    <cellStyle name="Normal 3 2 2 5 2 2 6 2" xfId="11176" xr:uid="{00000000-0005-0000-0000-0000B70B0000}"/>
    <cellStyle name="Normal 3 2 2 5 2 2 7" xfId="7578" xr:uid="{00000000-0005-0000-0000-0000B80B0000}"/>
    <cellStyle name="Normal 3 2 2 5 2 3" xfId="525" xr:uid="{00000000-0005-0000-0000-0000B90B0000}"/>
    <cellStyle name="Normal 3 2 2 5 2 3 2" xfId="1404" xr:uid="{00000000-0005-0000-0000-0000BA0B0000}"/>
    <cellStyle name="Normal 3 2 2 5 2 3 2 2" xfId="3156" xr:uid="{00000000-0005-0000-0000-0000BB0B0000}"/>
    <cellStyle name="Normal 3 2 2 5 2 3 2 2 2" xfId="6754" xr:uid="{00000000-0005-0000-0000-0000BC0B0000}"/>
    <cellStyle name="Normal 3 2 2 5 2 3 2 2 2 2" xfId="13950" xr:uid="{00000000-0005-0000-0000-0000BD0B0000}"/>
    <cellStyle name="Normal 3 2 2 5 2 3 2 2 3" xfId="10352" xr:uid="{00000000-0005-0000-0000-0000BE0B0000}"/>
    <cellStyle name="Normal 3 2 2 5 2 3 2 3" xfId="5002" xr:uid="{00000000-0005-0000-0000-0000BF0B0000}"/>
    <cellStyle name="Normal 3 2 2 5 2 3 2 3 2" xfId="12198" xr:uid="{00000000-0005-0000-0000-0000C00B0000}"/>
    <cellStyle name="Normal 3 2 2 5 2 3 2 4" xfId="8600" xr:uid="{00000000-0005-0000-0000-0000C10B0000}"/>
    <cellStyle name="Normal 3 2 2 5 2 3 3" xfId="2280" xr:uid="{00000000-0005-0000-0000-0000C20B0000}"/>
    <cellStyle name="Normal 3 2 2 5 2 3 3 2" xfId="5878" xr:uid="{00000000-0005-0000-0000-0000C30B0000}"/>
    <cellStyle name="Normal 3 2 2 5 2 3 3 2 2" xfId="13074" xr:uid="{00000000-0005-0000-0000-0000C40B0000}"/>
    <cellStyle name="Normal 3 2 2 5 2 3 3 3" xfId="9476" xr:uid="{00000000-0005-0000-0000-0000C50B0000}"/>
    <cellStyle name="Normal 3 2 2 5 2 3 4" xfId="4126" xr:uid="{00000000-0005-0000-0000-0000C60B0000}"/>
    <cellStyle name="Normal 3 2 2 5 2 3 4 2" xfId="11322" xr:uid="{00000000-0005-0000-0000-0000C70B0000}"/>
    <cellStyle name="Normal 3 2 2 5 2 3 5" xfId="7724" xr:uid="{00000000-0005-0000-0000-0000C80B0000}"/>
    <cellStyle name="Normal 3 2 2 5 2 4" xfId="820" xr:uid="{00000000-0005-0000-0000-0000C90B0000}"/>
    <cellStyle name="Normal 3 2 2 5 2 4 2" xfId="1696" xr:uid="{00000000-0005-0000-0000-0000CA0B0000}"/>
    <cellStyle name="Normal 3 2 2 5 2 4 2 2" xfId="3448" xr:uid="{00000000-0005-0000-0000-0000CB0B0000}"/>
    <cellStyle name="Normal 3 2 2 5 2 4 2 2 2" xfId="7046" xr:uid="{00000000-0005-0000-0000-0000CC0B0000}"/>
    <cellStyle name="Normal 3 2 2 5 2 4 2 2 2 2" xfId="14242" xr:uid="{00000000-0005-0000-0000-0000CD0B0000}"/>
    <cellStyle name="Normal 3 2 2 5 2 4 2 2 3" xfId="10644" xr:uid="{00000000-0005-0000-0000-0000CE0B0000}"/>
    <cellStyle name="Normal 3 2 2 5 2 4 2 3" xfId="5294" xr:uid="{00000000-0005-0000-0000-0000CF0B0000}"/>
    <cellStyle name="Normal 3 2 2 5 2 4 2 3 2" xfId="12490" xr:uid="{00000000-0005-0000-0000-0000D00B0000}"/>
    <cellStyle name="Normal 3 2 2 5 2 4 2 4" xfId="8892" xr:uid="{00000000-0005-0000-0000-0000D10B0000}"/>
    <cellStyle name="Normal 3 2 2 5 2 4 3" xfId="2572" xr:uid="{00000000-0005-0000-0000-0000D20B0000}"/>
    <cellStyle name="Normal 3 2 2 5 2 4 3 2" xfId="6170" xr:uid="{00000000-0005-0000-0000-0000D30B0000}"/>
    <cellStyle name="Normal 3 2 2 5 2 4 3 2 2" xfId="13366" xr:uid="{00000000-0005-0000-0000-0000D40B0000}"/>
    <cellStyle name="Normal 3 2 2 5 2 4 3 3" xfId="9768" xr:uid="{00000000-0005-0000-0000-0000D50B0000}"/>
    <cellStyle name="Normal 3 2 2 5 2 4 4" xfId="4418" xr:uid="{00000000-0005-0000-0000-0000D60B0000}"/>
    <cellStyle name="Normal 3 2 2 5 2 4 4 2" xfId="11614" xr:uid="{00000000-0005-0000-0000-0000D70B0000}"/>
    <cellStyle name="Normal 3 2 2 5 2 4 5" xfId="8016" xr:uid="{00000000-0005-0000-0000-0000D80B0000}"/>
    <cellStyle name="Normal 3 2 2 5 2 5" xfId="1112" xr:uid="{00000000-0005-0000-0000-0000D90B0000}"/>
    <cellStyle name="Normal 3 2 2 5 2 5 2" xfId="2864" xr:uid="{00000000-0005-0000-0000-0000DA0B0000}"/>
    <cellStyle name="Normal 3 2 2 5 2 5 2 2" xfId="6462" xr:uid="{00000000-0005-0000-0000-0000DB0B0000}"/>
    <cellStyle name="Normal 3 2 2 5 2 5 2 2 2" xfId="13658" xr:uid="{00000000-0005-0000-0000-0000DC0B0000}"/>
    <cellStyle name="Normal 3 2 2 5 2 5 2 3" xfId="10060" xr:uid="{00000000-0005-0000-0000-0000DD0B0000}"/>
    <cellStyle name="Normal 3 2 2 5 2 5 3" xfId="4710" xr:uid="{00000000-0005-0000-0000-0000DE0B0000}"/>
    <cellStyle name="Normal 3 2 2 5 2 5 3 2" xfId="11906" xr:uid="{00000000-0005-0000-0000-0000DF0B0000}"/>
    <cellStyle name="Normal 3 2 2 5 2 5 4" xfId="8308" xr:uid="{00000000-0005-0000-0000-0000E00B0000}"/>
    <cellStyle name="Normal 3 2 2 5 2 6" xfId="1988" xr:uid="{00000000-0005-0000-0000-0000E10B0000}"/>
    <cellStyle name="Normal 3 2 2 5 2 6 2" xfId="5586" xr:uid="{00000000-0005-0000-0000-0000E20B0000}"/>
    <cellStyle name="Normal 3 2 2 5 2 6 2 2" xfId="12782" xr:uid="{00000000-0005-0000-0000-0000E30B0000}"/>
    <cellStyle name="Normal 3 2 2 5 2 6 3" xfId="9184" xr:uid="{00000000-0005-0000-0000-0000E40B0000}"/>
    <cellStyle name="Normal 3 2 2 5 2 7" xfId="3834" xr:uid="{00000000-0005-0000-0000-0000E50B0000}"/>
    <cellStyle name="Normal 3 2 2 5 2 7 2" xfId="11030" xr:uid="{00000000-0005-0000-0000-0000E60B0000}"/>
    <cellStyle name="Normal 3 2 2 5 2 8" xfId="7432" xr:uid="{00000000-0005-0000-0000-0000E70B0000}"/>
    <cellStyle name="Normal 3 2 2 5 3" xfId="299" xr:uid="{00000000-0005-0000-0000-0000E80B0000}"/>
    <cellStyle name="Normal 3 2 2 5 3 2" xfId="591" xr:uid="{00000000-0005-0000-0000-0000E90B0000}"/>
    <cellStyle name="Normal 3 2 2 5 3 2 2" xfId="1470" xr:uid="{00000000-0005-0000-0000-0000EA0B0000}"/>
    <cellStyle name="Normal 3 2 2 5 3 2 2 2" xfId="3222" xr:uid="{00000000-0005-0000-0000-0000EB0B0000}"/>
    <cellStyle name="Normal 3 2 2 5 3 2 2 2 2" xfId="6820" xr:uid="{00000000-0005-0000-0000-0000EC0B0000}"/>
    <cellStyle name="Normal 3 2 2 5 3 2 2 2 2 2" xfId="14016" xr:uid="{00000000-0005-0000-0000-0000ED0B0000}"/>
    <cellStyle name="Normal 3 2 2 5 3 2 2 2 3" xfId="10418" xr:uid="{00000000-0005-0000-0000-0000EE0B0000}"/>
    <cellStyle name="Normal 3 2 2 5 3 2 2 3" xfId="5068" xr:uid="{00000000-0005-0000-0000-0000EF0B0000}"/>
    <cellStyle name="Normal 3 2 2 5 3 2 2 3 2" xfId="12264" xr:uid="{00000000-0005-0000-0000-0000F00B0000}"/>
    <cellStyle name="Normal 3 2 2 5 3 2 2 4" xfId="8666" xr:uid="{00000000-0005-0000-0000-0000F10B0000}"/>
    <cellStyle name="Normal 3 2 2 5 3 2 3" xfId="2346" xr:uid="{00000000-0005-0000-0000-0000F20B0000}"/>
    <cellStyle name="Normal 3 2 2 5 3 2 3 2" xfId="5944" xr:uid="{00000000-0005-0000-0000-0000F30B0000}"/>
    <cellStyle name="Normal 3 2 2 5 3 2 3 2 2" xfId="13140" xr:uid="{00000000-0005-0000-0000-0000F40B0000}"/>
    <cellStyle name="Normal 3 2 2 5 3 2 3 3" xfId="9542" xr:uid="{00000000-0005-0000-0000-0000F50B0000}"/>
    <cellStyle name="Normal 3 2 2 5 3 2 4" xfId="4192" xr:uid="{00000000-0005-0000-0000-0000F60B0000}"/>
    <cellStyle name="Normal 3 2 2 5 3 2 4 2" xfId="11388" xr:uid="{00000000-0005-0000-0000-0000F70B0000}"/>
    <cellStyle name="Normal 3 2 2 5 3 2 5" xfId="7790" xr:uid="{00000000-0005-0000-0000-0000F80B0000}"/>
    <cellStyle name="Normal 3 2 2 5 3 3" xfId="886" xr:uid="{00000000-0005-0000-0000-0000F90B0000}"/>
    <cellStyle name="Normal 3 2 2 5 3 3 2" xfId="1762" xr:uid="{00000000-0005-0000-0000-0000FA0B0000}"/>
    <cellStyle name="Normal 3 2 2 5 3 3 2 2" xfId="3514" xr:uid="{00000000-0005-0000-0000-0000FB0B0000}"/>
    <cellStyle name="Normal 3 2 2 5 3 3 2 2 2" xfId="7112" xr:uid="{00000000-0005-0000-0000-0000FC0B0000}"/>
    <cellStyle name="Normal 3 2 2 5 3 3 2 2 2 2" xfId="14308" xr:uid="{00000000-0005-0000-0000-0000FD0B0000}"/>
    <cellStyle name="Normal 3 2 2 5 3 3 2 2 3" xfId="10710" xr:uid="{00000000-0005-0000-0000-0000FE0B0000}"/>
    <cellStyle name="Normal 3 2 2 5 3 3 2 3" xfId="5360" xr:uid="{00000000-0005-0000-0000-0000FF0B0000}"/>
    <cellStyle name="Normal 3 2 2 5 3 3 2 3 2" xfId="12556" xr:uid="{00000000-0005-0000-0000-0000000C0000}"/>
    <cellStyle name="Normal 3 2 2 5 3 3 2 4" xfId="8958" xr:uid="{00000000-0005-0000-0000-0000010C0000}"/>
    <cellStyle name="Normal 3 2 2 5 3 3 3" xfId="2638" xr:uid="{00000000-0005-0000-0000-0000020C0000}"/>
    <cellStyle name="Normal 3 2 2 5 3 3 3 2" xfId="6236" xr:uid="{00000000-0005-0000-0000-0000030C0000}"/>
    <cellStyle name="Normal 3 2 2 5 3 3 3 2 2" xfId="13432" xr:uid="{00000000-0005-0000-0000-0000040C0000}"/>
    <cellStyle name="Normal 3 2 2 5 3 3 3 3" xfId="9834" xr:uid="{00000000-0005-0000-0000-0000050C0000}"/>
    <cellStyle name="Normal 3 2 2 5 3 3 4" xfId="4484" xr:uid="{00000000-0005-0000-0000-0000060C0000}"/>
    <cellStyle name="Normal 3 2 2 5 3 3 4 2" xfId="11680" xr:uid="{00000000-0005-0000-0000-0000070C0000}"/>
    <cellStyle name="Normal 3 2 2 5 3 3 5" xfId="8082" xr:uid="{00000000-0005-0000-0000-0000080C0000}"/>
    <cellStyle name="Normal 3 2 2 5 3 4" xfId="1178" xr:uid="{00000000-0005-0000-0000-0000090C0000}"/>
    <cellStyle name="Normal 3 2 2 5 3 4 2" xfId="2930" xr:uid="{00000000-0005-0000-0000-00000A0C0000}"/>
    <cellStyle name="Normal 3 2 2 5 3 4 2 2" xfId="6528" xr:uid="{00000000-0005-0000-0000-00000B0C0000}"/>
    <cellStyle name="Normal 3 2 2 5 3 4 2 2 2" xfId="13724" xr:uid="{00000000-0005-0000-0000-00000C0C0000}"/>
    <cellStyle name="Normal 3 2 2 5 3 4 2 3" xfId="10126" xr:uid="{00000000-0005-0000-0000-00000D0C0000}"/>
    <cellStyle name="Normal 3 2 2 5 3 4 3" xfId="4776" xr:uid="{00000000-0005-0000-0000-00000E0C0000}"/>
    <cellStyle name="Normal 3 2 2 5 3 4 3 2" xfId="11972" xr:uid="{00000000-0005-0000-0000-00000F0C0000}"/>
    <cellStyle name="Normal 3 2 2 5 3 4 4" xfId="8374" xr:uid="{00000000-0005-0000-0000-0000100C0000}"/>
    <cellStyle name="Normal 3 2 2 5 3 5" xfId="2054" xr:uid="{00000000-0005-0000-0000-0000110C0000}"/>
    <cellStyle name="Normal 3 2 2 5 3 5 2" xfId="5652" xr:uid="{00000000-0005-0000-0000-0000120C0000}"/>
    <cellStyle name="Normal 3 2 2 5 3 5 2 2" xfId="12848" xr:uid="{00000000-0005-0000-0000-0000130C0000}"/>
    <cellStyle name="Normal 3 2 2 5 3 5 3" xfId="9250" xr:uid="{00000000-0005-0000-0000-0000140C0000}"/>
    <cellStyle name="Normal 3 2 2 5 3 6" xfId="3900" xr:uid="{00000000-0005-0000-0000-0000150C0000}"/>
    <cellStyle name="Normal 3 2 2 5 3 6 2" xfId="11096" xr:uid="{00000000-0005-0000-0000-0000160C0000}"/>
    <cellStyle name="Normal 3 2 2 5 3 7" xfId="7498" xr:uid="{00000000-0005-0000-0000-0000170C0000}"/>
    <cellStyle name="Normal 3 2 2 5 4" xfId="445" xr:uid="{00000000-0005-0000-0000-0000180C0000}"/>
    <cellStyle name="Normal 3 2 2 5 4 2" xfId="1324" xr:uid="{00000000-0005-0000-0000-0000190C0000}"/>
    <cellStyle name="Normal 3 2 2 5 4 2 2" xfId="3076" xr:uid="{00000000-0005-0000-0000-00001A0C0000}"/>
    <cellStyle name="Normal 3 2 2 5 4 2 2 2" xfId="6674" xr:uid="{00000000-0005-0000-0000-00001B0C0000}"/>
    <cellStyle name="Normal 3 2 2 5 4 2 2 2 2" xfId="13870" xr:uid="{00000000-0005-0000-0000-00001C0C0000}"/>
    <cellStyle name="Normal 3 2 2 5 4 2 2 3" xfId="10272" xr:uid="{00000000-0005-0000-0000-00001D0C0000}"/>
    <cellStyle name="Normal 3 2 2 5 4 2 3" xfId="4922" xr:uid="{00000000-0005-0000-0000-00001E0C0000}"/>
    <cellStyle name="Normal 3 2 2 5 4 2 3 2" xfId="12118" xr:uid="{00000000-0005-0000-0000-00001F0C0000}"/>
    <cellStyle name="Normal 3 2 2 5 4 2 4" xfId="8520" xr:uid="{00000000-0005-0000-0000-0000200C0000}"/>
    <cellStyle name="Normal 3 2 2 5 4 3" xfId="2200" xr:uid="{00000000-0005-0000-0000-0000210C0000}"/>
    <cellStyle name="Normal 3 2 2 5 4 3 2" xfId="5798" xr:uid="{00000000-0005-0000-0000-0000220C0000}"/>
    <cellStyle name="Normal 3 2 2 5 4 3 2 2" xfId="12994" xr:uid="{00000000-0005-0000-0000-0000230C0000}"/>
    <cellStyle name="Normal 3 2 2 5 4 3 3" xfId="9396" xr:uid="{00000000-0005-0000-0000-0000240C0000}"/>
    <cellStyle name="Normal 3 2 2 5 4 4" xfId="4046" xr:uid="{00000000-0005-0000-0000-0000250C0000}"/>
    <cellStyle name="Normal 3 2 2 5 4 4 2" xfId="11242" xr:uid="{00000000-0005-0000-0000-0000260C0000}"/>
    <cellStyle name="Normal 3 2 2 5 4 5" xfId="7644" xr:uid="{00000000-0005-0000-0000-0000270C0000}"/>
    <cellStyle name="Normal 3 2 2 5 5" xfId="740" xr:uid="{00000000-0005-0000-0000-0000280C0000}"/>
    <cellStyle name="Normal 3 2 2 5 5 2" xfId="1616" xr:uid="{00000000-0005-0000-0000-0000290C0000}"/>
    <cellStyle name="Normal 3 2 2 5 5 2 2" xfId="3368" xr:uid="{00000000-0005-0000-0000-00002A0C0000}"/>
    <cellStyle name="Normal 3 2 2 5 5 2 2 2" xfId="6966" xr:uid="{00000000-0005-0000-0000-00002B0C0000}"/>
    <cellStyle name="Normal 3 2 2 5 5 2 2 2 2" xfId="14162" xr:uid="{00000000-0005-0000-0000-00002C0C0000}"/>
    <cellStyle name="Normal 3 2 2 5 5 2 2 3" xfId="10564" xr:uid="{00000000-0005-0000-0000-00002D0C0000}"/>
    <cellStyle name="Normal 3 2 2 5 5 2 3" xfId="5214" xr:uid="{00000000-0005-0000-0000-00002E0C0000}"/>
    <cellStyle name="Normal 3 2 2 5 5 2 3 2" xfId="12410" xr:uid="{00000000-0005-0000-0000-00002F0C0000}"/>
    <cellStyle name="Normal 3 2 2 5 5 2 4" xfId="8812" xr:uid="{00000000-0005-0000-0000-0000300C0000}"/>
    <cellStyle name="Normal 3 2 2 5 5 3" xfId="2492" xr:uid="{00000000-0005-0000-0000-0000310C0000}"/>
    <cellStyle name="Normal 3 2 2 5 5 3 2" xfId="6090" xr:uid="{00000000-0005-0000-0000-0000320C0000}"/>
    <cellStyle name="Normal 3 2 2 5 5 3 2 2" xfId="13286" xr:uid="{00000000-0005-0000-0000-0000330C0000}"/>
    <cellStyle name="Normal 3 2 2 5 5 3 3" xfId="9688" xr:uid="{00000000-0005-0000-0000-0000340C0000}"/>
    <cellStyle name="Normal 3 2 2 5 5 4" xfId="4338" xr:uid="{00000000-0005-0000-0000-0000350C0000}"/>
    <cellStyle name="Normal 3 2 2 5 5 4 2" xfId="11534" xr:uid="{00000000-0005-0000-0000-0000360C0000}"/>
    <cellStyle name="Normal 3 2 2 5 5 5" xfId="7936" xr:uid="{00000000-0005-0000-0000-0000370C0000}"/>
    <cellStyle name="Normal 3 2 2 5 6" xfId="1032" xr:uid="{00000000-0005-0000-0000-0000380C0000}"/>
    <cellStyle name="Normal 3 2 2 5 6 2" xfId="2784" xr:uid="{00000000-0005-0000-0000-0000390C0000}"/>
    <cellStyle name="Normal 3 2 2 5 6 2 2" xfId="6382" xr:uid="{00000000-0005-0000-0000-00003A0C0000}"/>
    <cellStyle name="Normal 3 2 2 5 6 2 2 2" xfId="13578" xr:uid="{00000000-0005-0000-0000-00003B0C0000}"/>
    <cellStyle name="Normal 3 2 2 5 6 2 3" xfId="9980" xr:uid="{00000000-0005-0000-0000-00003C0C0000}"/>
    <cellStyle name="Normal 3 2 2 5 6 3" xfId="4630" xr:uid="{00000000-0005-0000-0000-00003D0C0000}"/>
    <cellStyle name="Normal 3 2 2 5 6 3 2" xfId="11826" xr:uid="{00000000-0005-0000-0000-00003E0C0000}"/>
    <cellStyle name="Normal 3 2 2 5 6 4" xfId="8228" xr:uid="{00000000-0005-0000-0000-00003F0C0000}"/>
    <cellStyle name="Normal 3 2 2 5 7" xfId="1908" xr:uid="{00000000-0005-0000-0000-0000400C0000}"/>
    <cellStyle name="Normal 3 2 2 5 7 2" xfId="5506" xr:uid="{00000000-0005-0000-0000-0000410C0000}"/>
    <cellStyle name="Normal 3 2 2 5 7 2 2" xfId="12702" xr:uid="{00000000-0005-0000-0000-0000420C0000}"/>
    <cellStyle name="Normal 3 2 2 5 7 3" xfId="9104" xr:uid="{00000000-0005-0000-0000-0000430C0000}"/>
    <cellStyle name="Normal 3 2 2 5 8" xfId="3674" xr:uid="{00000000-0005-0000-0000-0000440C0000}"/>
    <cellStyle name="Normal 3 2 2 5 8 2" xfId="7272" xr:uid="{00000000-0005-0000-0000-0000450C0000}"/>
    <cellStyle name="Normal 3 2 2 5 8 2 2" xfId="14468" xr:uid="{00000000-0005-0000-0000-0000460C0000}"/>
    <cellStyle name="Normal 3 2 2 5 8 3" xfId="10870" xr:uid="{00000000-0005-0000-0000-0000470C0000}"/>
    <cellStyle name="Normal 3 2 2 5 9" xfId="3754" xr:uid="{00000000-0005-0000-0000-0000480C0000}"/>
    <cellStyle name="Normal 3 2 2 5 9 2" xfId="10950" xr:uid="{00000000-0005-0000-0000-0000490C0000}"/>
    <cellStyle name="Normal 3 2 2 6" xfId="82" xr:uid="{00000000-0005-0000-0000-00004A0C0000}"/>
    <cellStyle name="Normal 3 2 2 6 10" xfId="7374" xr:uid="{00000000-0005-0000-0000-00004B0C0000}"/>
    <cellStyle name="Normal 3 2 2 6 11" xfId="169" xr:uid="{00000000-0005-0000-0000-00004C0C0000}"/>
    <cellStyle name="Normal 3 2 2 6 2" xfId="254" xr:uid="{00000000-0005-0000-0000-00004D0C0000}"/>
    <cellStyle name="Normal 3 2 2 6 2 2" xfId="401" xr:uid="{00000000-0005-0000-0000-00004E0C0000}"/>
    <cellStyle name="Normal 3 2 2 6 2 2 2" xfId="693" xr:uid="{00000000-0005-0000-0000-00004F0C0000}"/>
    <cellStyle name="Normal 3 2 2 6 2 2 2 2" xfId="1572" xr:uid="{00000000-0005-0000-0000-0000500C0000}"/>
    <cellStyle name="Normal 3 2 2 6 2 2 2 2 2" xfId="3324" xr:uid="{00000000-0005-0000-0000-0000510C0000}"/>
    <cellStyle name="Normal 3 2 2 6 2 2 2 2 2 2" xfId="6922" xr:uid="{00000000-0005-0000-0000-0000520C0000}"/>
    <cellStyle name="Normal 3 2 2 6 2 2 2 2 2 2 2" xfId="14118" xr:uid="{00000000-0005-0000-0000-0000530C0000}"/>
    <cellStyle name="Normal 3 2 2 6 2 2 2 2 2 3" xfId="10520" xr:uid="{00000000-0005-0000-0000-0000540C0000}"/>
    <cellStyle name="Normal 3 2 2 6 2 2 2 2 3" xfId="5170" xr:uid="{00000000-0005-0000-0000-0000550C0000}"/>
    <cellStyle name="Normal 3 2 2 6 2 2 2 2 3 2" xfId="12366" xr:uid="{00000000-0005-0000-0000-0000560C0000}"/>
    <cellStyle name="Normal 3 2 2 6 2 2 2 2 4" xfId="8768" xr:uid="{00000000-0005-0000-0000-0000570C0000}"/>
    <cellStyle name="Normal 3 2 2 6 2 2 2 3" xfId="2448" xr:uid="{00000000-0005-0000-0000-0000580C0000}"/>
    <cellStyle name="Normal 3 2 2 6 2 2 2 3 2" xfId="6046" xr:uid="{00000000-0005-0000-0000-0000590C0000}"/>
    <cellStyle name="Normal 3 2 2 6 2 2 2 3 2 2" xfId="13242" xr:uid="{00000000-0005-0000-0000-00005A0C0000}"/>
    <cellStyle name="Normal 3 2 2 6 2 2 2 3 3" xfId="9644" xr:uid="{00000000-0005-0000-0000-00005B0C0000}"/>
    <cellStyle name="Normal 3 2 2 6 2 2 2 4" xfId="4294" xr:uid="{00000000-0005-0000-0000-00005C0C0000}"/>
    <cellStyle name="Normal 3 2 2 6 2 2 2 4 2" xfId="11490" xr:uid="{00000000-0005-0000-0000-00005D0C0000}"/>
    <cellStyle name="Normal 3 2 2 6 2 2 2 5" xfId="7892" xr:uid="{00000000-0005-0000-0000-00005E0C0000}"/>
    <cellStyle name="Normal 3 2 2 6 2 2 3" xfId="988" xr:uid="{00000000-0005-0000-0000-00005F0C0000}"/>
    <cellStyle name="Normal 3 2 2 6 2 2 3 2" xfId="1864" xr:uid="{00000000-0005-0000-0000-0000600C0000}"/>
    <cellStyle name="Normal 3 2 2 6 2 2 3 2 2" xfId="3616" xr:uid="{00000000-0005-0000-0000-0000610C0000}"/>
    <cellStyle name="Normal 3 2 2 6 2 2 3 2 2 2" xfId="7214" xr:uid="{00000000-0005-0000-0000-0000620C0000}"/>
    <cellStyle name="Normal 3 2 2 6 2 2 3 2 2 2 2" xfId="14410" xr:uid="{00000000-0005-0000-0000-0000630C0000}"/>
    <cellStyle name="Normal 3 2 2 6 2 2 3 2 2 3" xfId="10812" xr:uid="{00000000-0005-0000-0000-0000640C0000}"/>
    <cellStyle name="Normal 3 2 2 6 2 2 3 2 3" xfId="5462" xr:uid="{00000000-0005-0000-0000-0000650C0000}"/>
    <cellStyle name="Normal 3 2 2 6 2 2 3 2 3 2" xfId="12658" xr:uid="{00000000-0005-0000-0000-0000660C0000}"/>
    <cellStyle name="Normal 3 2 2 6 2 2 3 2 4" xfId="9060" xr:uid="{00000000-0005-0000-0000-0000670C0000}"/>
    <cellStyle name="Normal 3 2 2 6 2 2 3 3" xfId="2740" xr:uid="{00000000-0005-0000-0000-0000680C0000}"/>
    <cellStyle name="Normal 3 2 2 6 2 2 3 3 2" xfId="6338" xr:uid="{00000000-0005-0000-0000-0000690C0000}"/>
    <cellStyle name="Normal 3 2 2 6 2 2 3 3 2 2" xfId="13534" xr:uid="{00000000-0005-0000-0000-00006A0C0000}"/>
    <cellStyle name="Normal 3 2 2 6 2 2 3 3 3" xfId="9936" xr:uid="{00000000-0005-0000-0000-00006B0C0000}"/>
    <cellStyle name="Normal 3 2 2 6 2 2 3 4" xfId="4586" xr:uid="{00000000-0005-0000-0000-00006C0C0000}"/>
    <cellStyle name="Normal 3 2 2 6 2 2 3 4 2" xfId="11782" xr:uid="{00000000-0005-0000-0000-00006D0C0000}"/>
    <cellStyle name="Normal 3 2 2 6 2 2 3 5" xfId="8184" xr:uid="{00000000-0005-0000-0000-00006E0C0000}"/>
    <cellStyle name="Normal 3 2 2 6 2 2 4" xfId="1280" xr:uid="{00000000-0005-0000-0000-00006F0C0000}"/>
    <cellStyle name="Normal 3 2 2 6 2 2 4 2" xfId="3032" xr:uid="{00000000-0005-0000-0000-0000700C0000}"/>
    <cellStyle name="Normal 3 2 2 6 2 2 4 2 2" xfId="6630" xr:uid="{00000000-0005-0000-0000-0000710C0000}"/>
    <cellStyle name="Normal 3 2 2 6 2 2 4 2 2 2" xfId="13826" xr:uid="{00000000-0005-0000-0000-0000720C0000}"/>
    <cellStyle name="Normal 3 2 2 6 2 2 4 2 3" xfId="10228" xr:uid="{00000000-0005-0000-0000-0000730C0000}"/>
    <cellStyle name="Normal 3 2 2 6 2 2 4 3" xfId="4878" xr:uid="{00000000-0005-0000-0000-0000740C0000}"/>
    <cellStyle name="Normal 3 2 2 6 2 2 4 3 2" xfId="12074" xr:uid="{00000000-0005-0000-0000-0000750C0000}"/>
    <cellStyle name="Normal 3 2 2 6 2 2 4 4" xfId="8476" xr:uid="{00000000-0005-0000-0000-0000760C0000}"/>
    <cellStyle name="Normal 3 2 2 6 2 2 5" xfId="2156" xr:uid="{00000000-0005-0000-0000-0000770C0000}"/>
    <cellStyle name="Normal 3 2 2 6 2 2 5 2" xfId="5754" xr:uid="{00000000-0005-0000-0000-0000780C0000}"/>
    <cellStyle name="Normal 3 2 2 6 2 2 5 2 2" xfId="12950" xr:uid="{00000000-0005-0000-0000-0000790C0000}"/>
    <cellStyle name="Normal 3 2 2 6 2 2 5 3" xfId="9352" xr:uid="{00000000-0005-0000-0000-00007A0C0000}"/>
    <cellStyle name="Normal 3 2 2 6 2 2 6" xfId="4002" xr:uid="{00000000-0005-0000-0000-00007B0C0000}"/>
    <cellStyle name="Normal 3 2 2 6 2 2 6 2" xfId="11198" xr:uid="{00000000-0005-0000-0000-00007C0C0000}"/>
    <cellStyle name="Normal 3 2 2 6 2 2 7" xfId="7600" xr:uid="{00000000-0005-0000-0000-00007D0C0000}"/>
    <cellStyle name="Normal 3 2 2 6 2 3" xfId="547" xr:uid="{00000000-0005-0000-0000-00007E0C0000}"/>
    <cellStyle name="Normal 3 2 2 6 2 3 2" xfId="1426" xr:uid="{00000000-0005-0000-0000-00007F0C0000}"/>
    <cellStyle name="Normal 3 2 2 6 2 3 2 2" xfId="3178" xr:uid="{00000000-0005-0000-0000-0000800C0000}"/>
    <cellStyle name="Normal 3 2 2 6 2 3 2 2 2" xfId="6776" xr:uid="{00000000-0005-0000-0000-0000810C0000}"/>
    <cellStyle name="Normal 3 2 2 6 2 3 2 2 2 2" xfId="13972" xr:uid="{00000000-0005-0000-0000-0000820C0000}"/>
    <cellStyle name="Normal 3 2 2 6 2 3 2 2 3" xfId="10374" xr:uid="{00000000-0005-0000-0000-0000830C0000}"/>
    <cellStyle name="Normal 3 2 2 6 2 3 2 3" xfId="5024" xr:uid="{00000000-0005-0000-0000-0000840C0000}"/>
    <cellStyle name="Normal 3 2 2 6 2 3 2 3 2" xfId="12220" xr:uid="{00000000-0005-0000-0000-0000850C0000}"/>
    <cellStyle name="Normal 3 2 2 6 2 3 2 4" xfId="8622" xr:uid="{00000000-0005-0000-0000-0000860C0000}"/>
    <cellStyle name="Normal 3 2 2 6 2 3 3" xfId="2302" xr:uid="{00000000-0005-0000-0000-0000870C0000}"/>
    <cellStyle name="Normal 3 2 2 6 2 3 3 2" xfId="5900" xr:uid="{00000000-0005-0000-0000-0000880C0000}"/>
    <cellStyle name="Normal 3 2 2 6 2 3 3 2 2" xfId="13096" xr:uid="{00000000-0005-0000-0000-0000890C0000}"/>
    <cellStyle name="Normal 3 2 2 6 2 3 3 3" xfId="9498" xr:uid="{00000000-0005-0000-0000-00008A0C0000}"/>
    <cellStyle name="Normal 3 2 2 6 2 3 4" xfId="4148" xr:uid="{00000000-0005-0000-0000-00008B0C0000}"/>
    <cellStyle name="Normal 3 2 2 6 2 3 4 2" xfId="11344" xr:uid="{00000000-0005-0000-0000-00008C0C0000}"/>
    <cellStyle name="Normal 3 2 2 6 2 3 5" xfId="7746" xr:uid="{00000000-0005-0000-0000-00008D0C0000}"/>
    <cellStyle name="Normal 3 2 2 6 2 4" xfId="842" xr:uid="{00000000-0005-0000-0000-00008E0C0000}"/>
    <cellStyle name="Normal 3 2 2 6 2 4 2" xfId="1718" xr:uid="{00000000-0005-0000-0000-00008F0C0000}"/>
    <cellStyle name="Normal 3 2 2 6 2 4 2 2" xfId="3470" xr:uid="{00000000-0005-0000-0000-0000900C0000}"/>
    <cellStyle name="Normal 3 2 2 6 2 4 2 2 2" xfId="7068" xr:uid="{00000000-0005-0000-0000-0000910C0000}"/>
    <cellStyle name="Normal 3 2 2 6 2 4 2 2 2 2" xfId="14264" xr:uid="{00000000-0005-0000-0000-0000920C0000}"/>
    <cellStyle name="Normal 3 2 2 6 2 4 2 2 3" xfId="10666" xr:uid="{00000000-0005-0000-0000-0000930C0000}"/>
    <cellStyle name="Normal 3 2 2 6 2 4 2 3" xfId="5316" xr:uid="{00000000-0005-0000-0000-0000940C0000}"/>
    <cellStyle name="Normal 3 2 2 6 2 4 2 3 2" xfId="12512" xr:uid="{00000000-0005-0000-0000-0000950C0000}"/>
    <cellStyle name="Normal 3 2 2 6 2 4 2 4" xfId="8914" xr:uid="{00000000-0005-0000-0000-0000960C0000}"/>
    <cellStyle name="Normal 3 2 2 6 2 4 3" xfId="2594" xr:uid="{00000000-0005-0000-0000-0000970C0000}"/>
    <cellStyle name="Normal 3 2 2 6 2 4 3 2" xfId="6192" xr:uid="{00000000-0005-0000-0000-0000980C0000}"/>
    <cellStyle name="Normal 3 2 2 6 2 4 3 2 2" xfId="13388" xr:uid="{00000000-0005-0000-0000-0000990C0000}"/>
    <cellStyle name="Normal 3 2 2 6 2 4 3 3" xfId="9790" xr:uid="{00000000-0005-0000-0000-00009A0C0000}"/>
    <cellStyle name="Normal 3 2 2 6 2 4 4" xfId="4440" xr:uid="{00000000-0005-0000-0000-00009B0C0000}"/>
    <cellStyle name="Normal 3 2 2 6 2 4 4 2" xfId="11636" xr:uid="{00000000-0005-0000-0000-00009C0C0000}"/>
    <cellStyle name="Normal 3 2 2 6 2 4 5" xfId="8038" xr:uid="{00000000-0005-0000-0000-00009D0C0000}"/>
    <cellStyle name="Normal 3 2 2 6 2 5" xfId="1134" xr:uid="{00000000-0005-0000-0000-00009E0C0000}"/>
    <cellStyle name="Normal 3 2 2 6 2 5 2" xfId="2886" xr:uid="{00000000-0005-0000-0000-00009F0C0000}"/>
    <cellStyle name="Normal 3 2 2 6 2 5 2 2" xfId="6484" xr:uid="{00000000-0005-0000-0000-0000A00C0000}"/>
    <cellStyle name="Normal 3 2 2 6 2 5 2 2 2" xfId="13680" xr:uid="{00000000-0005-0000-0000-0000A10C0000}"/>
    <cellStyle name="Normal 3 2 2 6 2 5 2 3" xfId="10082" xr:uid="{00000000-0005-0000-0000-0000A20C0000}"/>
    <cellStyle name="Normal 3 2 2 6 2 5 3" xfId="4732" xr:uid="{00000000-0005-0000-0000-0000A30C0000}"/>
    <cellStyle name="Normal 3 2 2 6 2 5 3 2" xfId="11928" xr:uid="{00000000-0005-0000-0000-0000A40C0000}"/>
    <cellStyle name="Normal 3 2 2 6 2 5 4" xfId="8330" xr:uid="{00000000-0005-0000-0000-0000A50C0000}"/>
    <cellStyle name="Normal 3 2 2 6 2 6" xfId="2010" xr:uid="{00000000-0005-0000-0000-0000A60C0000}"/>
    <cellStyle name="Normal 3 2 2 6 2 6 2" xfId="5608" xr:uid="{00000000-0005-0000-0000-0000A70C0000}"/>
    <cellStyle name="Normal 3 2 2 6 2 6 2 2" xfId="12804" xr:uid="{00000000-0005-0000-0000-0000A80C0000}"/>
    <cellStyle name="Normal 3 2 2 6 2 6 3" xfId="9206" xr:uid="{00000000-0005-0000-0000-0000A90C0000}"/>
    <cellStyle name="Normal 3 2 2 6 2 7" xfId="3856" xr:uid="{00000000-0005-0000-0000-0000AA0C0000}"/>
    <cellStyle name="Normal 3 2 2 6 2 7 2" xfId="11052" xr:uid="{00000000-0005-0000-0000-0000AB0C0000}"/>
    <cellStyle name="Normal 3 2 2 6 2 8" xfId="7454" xr:uid="{00000000-0005-0000-0000-0000AC0C0000}"/>
    <cellStyle name="Normal 3 2 2 6 3" xfId="321" xr:uid="{00000000-0005-0000-0000-0000AD0C0000}"/>
    <cellStyle name="Normal 3 2 2 6 3 2" xfId="613" xr:uid="{00000000-0005-0000-0000-0000AE0C0000}"/>
    <cellStyle name="Normal 3 2 2 6 3 2 2" xfId="1492" xr:uid="{00000000-0005-0000-0000-0000AF0C0000}"/>
    <cellStyle name="Normal 3 2 2 6 3 2 2 2" xfId="3244" xr:uid="{00000000-0005-0000-0000-0000B00C0000}"/>
    <cellStyle name="Normal 3 2 2 6 3 2 2 2 2" xfId="6842" xr:uid="{00000000-0005-0000-0000-0000B10C0000}"/>
    <cellStyle name="Normal 3 2 2 6 3 2 2 2 2 2" xfId="14038" xr:uid="{00000000-0005-0000-0000-0000B20C0000}"/>
    <cellStyle name="Normal 3 2 2 6 3 2 2 2 3" xfId="10440" xr:uid="{00000000-0005-0000-0000-0000B30C0000}"/>
    <cellStyle name="Normal 3 2 2 6 3 2 2 3" xfId="5090" xr:uid="{00000000-0005-0000-0000-0000B40C0000}"/>
    <cellStyle name="Normal 3 2 2 6 3 2 2 3 2" xfId="12286" xr:uid="{00000000-0005-0000-0000-0000B50C0000}"/>
    <cellStyle name="Normal 3 2 2 6 3 2 2 4" xfId="8688" xr:uid="{00000000-0005-0000-0000-0000B60C0000}"/>
    <cellStyle name="Normal 3 2 2 6 3 2 3" xfId="2368" xr:uid="{00000000-0005-0000-0000-0000B70C0000}"/>
    <cellStyle name="Normal 3 2 2 6 3 2 3 2" xfId="5966" xr:uid="{00000000-0005-0000-0000-0000B80C0000}"/>
    <cellStyle name="Normal 3 2 2 6 3 2 3 2 2" xfId="13162" xr:uid="{00000000-0005-0000-0000-0000B90C0000}"/>
    <cellStyle name="Normal 3 2 2 6 3 2 3 3" xfId="9564" xr:uid="{00000000-0005-0000-0000-0000BA0C0000}"/>
    <cellStyle name="Normal 3 2 2 6 3 2 4" xfId="4214" xr:uid="{00000000-0005-0000-0000-0000BB0C0000}"/>
    <cellStyle name="Normal 3 2 2 6 3 2 4 2" xfId="11410" xr:uid="{00000000-0005-0000-0000-0000BC0C0000}"/>
    <cellStyle name="Normal 3 2 2 6 3 2 5" xfId="7812" xr:uid="{00000000-0005-0000-0000-0000BD0C0000}"/>
    <cellStyle name="Normal 3 2 2 6 3 3" xfId="908" xr:uid="{00000000-0005-0000-0000-0000BE0C0000}"/>
    <cellStyle name="Normal 3 2 2 6 3 3 2" xfId="1784" xr:uid="{00000000-0005-0000-0000-0000BF0C0000}"/>
    <cellStyle name="Normal 3 2 2 6 3 3 2 2" xfId="3536" xr:uid="{00000000-0005-0000-0000-0000C00C0000}"/>
    <cellStyle name="Normal 3 2 2 6 3 3 2 2 2" xfId="7134" xr:uid="{00000000-0005-0000-0000-0000C10C0000}"/>
    <cellStyle name="Normal 3 2 2 6 3 3 2 2 2 2" xfId="14330" xr:uid="{00000000-0005-0000-0000-0000C20C0000}"/>
    <cellStyle name="Normal 3 2 2 6 3 3 2 2 3" xfId="10732" xr:uid="{00000000-0005-0000-0000-0000C30C0000}"/>
    <cellStyle name="Normal 3 2 2 6 3 3 2 3" xfId="5382" xr:uid="{00000000-0005-0000-0000-0000C40C0000}"/>
    <cellStyle name="Normal 3 2 2 6 3 3 2 3 2" xfId="12578" xr:uid="{00000000-0005-0000-0000-0000C50C0000}"/>
    <cellStyle name="Normal 3 2 2 6 3 3 2 4" xfId="8980" xr:uid="{00000000-0005-0000-0000-0000C60C0000}"/>
    <cellStyle name="Normal 3 2 2 6 3 3 3" xfId="2660" xr:uid="{00000000-0005-0000-0000-0000C70C0000}"/>
    <cellStyle name="Normal 3 2 2 6 3 3 3 2" xfId="6258" xr:uid="{00000000-0005-0000-0000-0000C80C0000}"/>
    <cellStyle name="Normal 3 2 2 6 3 3 3 2 2" xfId="13454" xr:uid="{00000000-0005-0000-0000-0000C90C0000}"/>
    <cellStyle name="Normal 3 2 2 6 3 3 3 3" xfId="9856" xr:uid="{00000000-0005-0000-0000-0000CA0C0000}"/>
    <cellStyle name="Normal 3 2 2 6 3 3 4" xfId="4506" xr:uid="{00000000-0005-0000-0000-0000CB0C0000}"/>
    <cellStyle name="Normal 3 2 2 6 3 3 4 2" xfId="11702" xr:uid="{00000000-0005-0000-0000-0000CC0C0000}"/>
    <cellStyle name="Normal 3 2 2 6 3 3 5" xfId="8104" xr:uid="{00000000-0005-0000-0000-0000CD0C0000}"/>
    <cellStyle name="Normal 3 2 2 6 3 4" xfId="1200" xr:uid="{00000000-0005-0000-0000-0000CE0C0000}"/>
    <cellStyle name="Normal 3 2 2 6 3 4 2" xfId="2952" xr:uid="{00000000-0005-0000-0000-0000CF0C0000}"/>
    <cellStyle name="Normal 3 2 2 6 3 4 2 2" xfId="6550" xr:uid="{00000000-0005-0000-0000-0000D00C0000}"/>
    <cellStyle name="Normal 3 2 2 6 3 4 2 2 2" xfId="13746" xr:uid="{00000000-0005-0000-0000-0000D10C0000}"/>
    <cellStyle name="Normal 3 2 2 6 3 4 2 3" xfId="10148" xr:uid="{00000000-0005-0000-0000-0000D20C0000}"/>
    <cellStyle name="Normal 3 2 2 6 3 4 3" xfId="4798" xr:uid="{00000000-0005-0000-0000-0000D30C0000}"/>
    <cellStyle name="Normal 3 2 2 6 3 4 3 2" xfId="11994" xr:uid="{00000000-0005-0000-0000-0000D40C0000}"/>
    <cellStyle name="Normal 3 2 2 6 3 4 4" xfId="8396" xr:uid="{00000000-0005-0000-0000-0000D50C0000}"/>
    <cellStyle name="Normal 3 2 2 6 3 5" xfId="2076" xr:uid="{00000000-0005-0000-0000-0000D60C0000}"/>
    <cellStyle name="Normal 3 2 2 6 3 5 2" xfId="5674" xr:uid="{00000000-0005-0000-0000-0000D70C0000}"/>
    <cellStyle name="Normal 3 2 2 6 3 5 2 2" xfId="12870" xr:uid="{00000000-0005-0000-0000-0000D80C0000}"/>
    <cellStyle name="Normal 3 2 2 6 3 5 3" xfId="9272" xr:uid="{00000000-0005-0000-0000-0000D90C0000}"/>
    <cellStyle name="Normal 3 2 2 6 3 6" xfId="3922" xr:uid="{00000000-0005-0000-0000-0000DA0C0000}"/>
    <cellStyle name="Normal 3 2 2 6 3 6 2" xfId="11118" xr:uid="{00000000-0005-0000-0000-0000DB0C0000}"/>
    <cellStyle name="Normal 3 2 2 6 3 7" xfId="7520" xr:uid="{00000000-0005-0000-0000-0000DC0C0000}"/>
    <cellStyle name="Normal 3 2 2 6 4" xfId="467" xr:uid="{00000000-0005-0000-0000-0000DD0C0000}"/>
    <cellStyle name="Normal 3 2 2 6 4 2" xfId="1346" xr:uid="{00000000-0005-0000-0000-0000DE0C0000}"/>
    <cellStyle name="Normal 3 2 2 6 4 2 2" xfId="3098" xr:uid="{00000000-0005-0000-0000-0000DF0C0000}"/>
    <cellStyle name="Normal 3 2 2 6 4 2 2 2" xfId="6696" xr:uid="{00000000-0005-0000-0000-0000E00C0000}"/>
    <cellStyle name="Normal 3 2 2 6 4 2 2 2 2" xfId="13892" xr:uid="{00000000-0005-0000-0000-0000E10C0000}"/>
    <cellStyle name="Normal 3 2 2 6 4 2 2 3" xfId="10294" xr:uid="{00000000-0005-0000-0000-0000E20C0000}"/>
    <cellStyle name="Normal 3 2 2 6 4 2 3" xfId="4944" xr:uid="{00000000-0005-0000-0000-0000E30C0000}"/>
    <cellStyle name="Normal 3 2 2 6 4 2 3 2" xfId="12140" xr:uid="{00000000-0005-0000-0000-0000E40C0000}"/>
    <cellStyle name="Normal 3 2 2 6 4 2 4" xfId="8542" xr:uid="{00000000-0005-0000-0000-0000E50C0000}"/>
    <cellStyle name="Normal 3 2 2 6 4 3" xfId="2222" xr:uid="{00000000-0005-0000-0000-0000E60C0000}"/>
    <cellStyle name="Normal 3 2 2 6 4 3 2" xfId="5820" xr:uid="{00000000-0005-0000-0000-0000E70C0000}"/>
    <cellStyle name="Normal 3 2 2 6 4 3 2 2" xfId="13016" xr:uid="{00000000-0005-0000-0000-0000E80C0000}"/>
    <cellStyle name="Normal 3 2 2 6 4 3 3" xfId="9418" xr:uid="{00000000-0005-0000-0000-0000E90C0000}"/>
    <cellStyle name="Normal 3 2 2 6 4 4" xfId="4068" xr:uid="{00000000-0005-0000-0000-0000EA0C0000}"/>
    <cellStyle name="Normal 3 2 2 6 4 4 2" xfId="11264" xr:uid="{00000000-0005-0000-0000-0000EB0C0000}"/>
    <cellStyle name="Normal 3 2 2 6 4 5" xfId="7666" xr:uid="{00000000-0005-0000-0000-0000EC0C0000}"/>
    <cellStyle name="Normal 3 2 2 6 5" xfId="762" xr:uid="{00000000-0005-0000-0000-0000ED0C0000}"/>
    <cellStyle name="Normal 3 2 2 6 5 2" xfId="1638" xr:uid="{00000000-0005-0000-0000-0000EE0C0000}"/>
    <cellStyle name="Normal 3 2 2 6 5 2 2" xfId="3390" xr:uid="{00000000-0005-0000-0000-0000EF0C0000}"/>
    <cellStyle name="Normal 3 2 2 6 5 2 2 2" xfId="6988" xr:uid="{00000000-0005-0000-0000-0000F00C0000}"/>
    <cellStyle name="Normal 3 2 2 6 5 2 2 2 2" xfId="14184" xr:uid="{00000000-0005-0000-0000-0000F10C0000}"/>
    <cellStyle name="Normal 3 2 2 6 5 2 2 3" xfId="10586" xr:uid="{00000000-0005-0000-0000-0000F20C0000}"/>
    <cellStyle name="Normal 3 2 2 6 5 2 3" xfId="5236" xr:uid="{00000000-0005-0000-0000-0000F30C0000}"/>
    <cellStyle name="Normal 3 2 2 6 5 2 3 2" xfId="12432" xr:uid="{00000000-0005-0000-0000-0000F40C0000}"/>
    <cellStyle name="Normal 3 2 2 6 5 2 4" xfId="8834" xr:uid="{00000000-0005-0000-0000-0000F50C0000}"/>
    <cellStyle name="Normal 3 2 2 6 5 3" xfId="2514" xr:uid="{00000000-0005-0000-0000-0000F60C0000}"/>
    <cellStyle name="Normal 3 2 2 6 5 3 2" xfId="6112" xr:uid="{00000000-0005-0000-0000-0000F70C0000}"/>
    <cellStyle name="Normal 3 2 2 6 5 3 2 2" xfId="13308" xr:uid="{00000000-0005-0000-0000-0000F80C0000}"/>
    <cellStyle name="Normal 3 2 2 6 5 3 3" xfId="9710" xr:uid="{00000000-0005-0000-0000-0000F90C0000}"/>
    <cellStyle name="Normal 3 2 2 6 5 4" xfId="4360" xr:uid="{00000000-0005-0000-0000-0000FA0C0000}"/>
    <cellStyle name="Normal 3 2 2 6 5 4 2" xfId="11556" xr:uid="{00000000-0005-0000-0000-0000FB0C0000}"/>
    <cellStyle name="Normal 3 2 2 6 5 5" xfId="7958" xr:uid="{00000000-0005-0000-0000-0000FC0C0000}"/>
    <cellStyle name="Normal 3 2 2 6 6" xfId="1054" xr:uid="{00000000-0005-0000-0000-0000FD0C0000}"/>
    <cellStyle name="Normal 3 2 2 6 6 2" xfId="2806" xr:uid="{00000000-0005-0000-0000-0000FE0C0000}"/>
    <cellStyle name="Normal 3 2 2 6 6 2 2" xfId="6404" xr:uid="{00000000-0005-0000-0000-0000FF0C0000}"/>
    <cellStyle name="Normal 3 2 2 6 6 2 2 2" xfId="13600" xr:uid="{00000000-0005-0000-0000-0000000D0000}"/>
    <cellStyle name="Normal 3 2 2 6 6 2 3" xfId="10002" xr:uid="{00000000-0005-0000-0000-0000010D0000}"/>
    <cellStyle name="Normal 3 2 2 6 6 3" xfId="4652" xr:uid="{00000000-0005-0000-0000-0000020D0000}"/>
    <cellStyle name="Normal 3 2 2 6 6 3 2" xfId="11848" xr:uid="{00000000-0005-0000-0000-0000030D0000}"/>
    <cellStyle name="Normal 3 2 2 6 6 4" xfId="8250" xr:uid="{00000000-0005-0000-0000-0000040D0000}"/>
    <cellStyle name="Normal 3 2 2 6 7" xfId="1930" xr:uid="{00000000-0005-0000-0000-0000050D0000}"/>
    <cellStyle name="Normal 3 2 2 6 7 2" xfId="5528" xr:uid="{00000000-0005-0000-0000-0000060D0000}"/>
    <cellStyle name="Normal 3 2 2 6 7 2 2" xfId="12724" xr:uid="{00000000-0005-0000-0000-0000070D0000}"/>
    <cellStyle name="Normal 3 2 2 6 7 3" xfId="9126" xr:uid="{00000000-0005-0000-0000-0000080D0000}"/>
    <cellStyle name="Normal 3 2 2 6 8" xfId="3696" xr:uid="{00000000-0005-0000-0000-0000090D0000}"/>
    <cellStyle name="Normal 3 2 2 6 8 2" xfId="7294" xr:uid="{00000000-0005-0000-0000-00000A0D0000}"/>
    <cellStyle name="Normal 3 2 2 6 8 2 2" xfId="14490" xr:uid="{00000000-0005-0000-0000-00000B0D0000}"/>
    <cellStyle name="Normal 3 2 2 6 8 3" xfId="10892" xr:uid="{00000000-0005-0000-0000-00000C0D0000}"/>
    <cellStyle name="Normal 3 2 2 6 9" xfId="3776" xr:uid="{00000000-0005-0000-0000-00000D0D0000}"/>
    <cellStyle name="Normal 3 2 2 6 9 2" xfId="10972" xr:uid="{00000000-0005-0000-0000-00000E0D0000}"/>
    <cellStyle name="Normal 3 2 2 7" xfId="109" xr:uid="{00000000-0005-0000-0000-00000F0D0000}"/>
    <cellStyle name="Normal 3 2 2 7 10" xfId="195" xr:uid="{00000000-0005-0000-0000-0000100D0000}"/>
    <cellStyle name="Normal 3 2 2 7 2" xfId="345" xr:uid="{00000000-0005-0000-0000-0000110D0000}"/>
    <cellStyle name="Normal 3 2 2 7 2 2" xfId="637" xr:uid="{00000000-0005-0000-0000-0000120D0000}"/>
    <cellStyle name="Normal 3 2 2 7 2 2 2" xfId="1516" xr:uid="{00000000-0005-0000-0000-0000130D0000}"/>
    <cellStyle name="Normal 3 2 2 7 2 2 2 2" xfId="3268" xr:uid="{00000000-0005-0000-0000-0000140D0000}"/>
    <cellStyle name="Normal 3 2 2 7 2 2 2 2 2" xfId="6866" xr:uid="{00000000-0005-0000-0000-0000150D0000}"/>
    <cellStyle name="Normal 3 2 2 7 2 2 2 2 2 2" xfId="14062" xr:uid="{00000000-0005-0000-0000-0000160D0000}"/>
    <cellStyle name="Normal 3 2 2 7 2 2 2 2 3" xfId="10464" xr:uid="{00000000-0005-0000-0000-0000170D0000}"/>
    <cellStyle name="Normal 3 2 2 7 2 2 2 3" xfId="5114" xr:uid="{00000000-0005-0000-0000-0000180D0000}"/>
    <cellStyle name="Normal 3 2 2 7 2 2 2 3 2" xfId="12310" xr:uid="{00000000-0005-0000-0000-0000190D0000}"/>
    <cellStyle name="Normal 3 2 2 7 2 2 2 4" xfId="8712" xr:uid="{00000000-0005-0000-0000-00001A0D0000}"/>
    <cellStyle name="Normal 3 2 2 7 2 2 3" xfId="2392" xr:uid="{00000000-0005-0000-0000-00001B0D0000}"/>
    <cellStyle name="Normal 3 2 2 7 2 2 3 2" xfId="5990" xr:uid="{00000000-0005-0000-0000-00001C0D0000}"/>
    <cellStyle name="Normal 3 2 2 7 2 2 3 2 2" xfId="13186" xr:uid="{00000000-0005-0000-0000-00001D0D0000}"/>
    <cellStyle name="Normal 3 2 2 7 2 2 3 3" xfId="9588" xr:uid="{00000000-0005-0000-0000-00001E0D0000}"/>
    <cellStyle name="Normal 3 2 2 7 2 2 4" xfId="4238" xr:uid="{00000000-0005-0000-0000-00001F0D0000}"/>
    <cellStyle name="Normal 3 2 2 7 2 2 4 2" xfId="11434" xr:uid="{00000000-0005-0000-0000-0000200D0000}"/>
    <cellStyle name="Normal 3 2 2 7 2 2 5" xfId="7836" xr:uid="{00000000-0005-0000-0000-0000210D0000}"/>
    <cellStyle name="Normal 3 2 2 7 2 3" xfId="932" xr:uid="{00000000-0005-0000-0000-0000220D0000}"/>
    <cellStyle name="Normal 3 2 2 7 2 3 2" xfId="1808" xr:uid="{00000000-0005-0000-0000-0000230D0000}"/>
    <cellStyle name="Normal 3 2 2 7 2 3 2 2" xfId="3560" xr:uid="{00000000-0005-0000-0000-0000240D0000}"/>
    <cellStyle name="Normal 3 2 2 7 2 3 2 2 2" xfId="7158" xr:uid="{00000000-0005-0000-0000-0000250D0000}"/>
    <cellStyle name="Normal 3 2 2 7 2 3 2 2 2 2" xfId="14354" xr:uid="{00000000-0005-0000-0000-0000260D0000}"/>
    <cellStyle name="Normal 3 2 2 7 2 3 2 2 3" xfId="10756" xr:uid="{00000000-0005-0000-0000-0000270D0000}"/>
    <cellStyle name="Normal 3 2 2 7 2 3 2 3" xfId="5406" xr:uid="{00000000-0005-0000-0000-0000280D0000}"/>
    <cellStyle name="Normal 3 2 2 7 2 3 2 3 2" xfId="12602" xr:uid="{00000000-0005-0000-0000-0000290D0000}"/>
    <cellStyle name="Normal 3 2 2 7 2 3 2 4" xfId="9004" xr:uid="{00000000-0005-0000-0000-00002A0D0000}"/>
    <cellStyle name="Normal 3 2 2 7 2 3 3" xfId="2684" xr:uid="{00000000-0005-0000-0000-00002B0D0000}"/>
    <cellStyle name="Normal 3 2 2 7 2 3 3 2" xfId="6282" xr:uid="{00000000-0005-0000-0000-00002C0D0000}"/>
    <cellStyle name="Normal 3 2 2 7 2 3 3 2 2" xfId="13478" xr:uid="{00000000-0005-0000-0000-00002D0D0000}"/>
    <cellStyle name="Normal 3 2 2 7 2 3 3 3" xfId="9880" xr:uid="{00000000-0005-0000-0000-00002E0D0000}"/>
    <cellStyle name="Normal 3 2 2 7 2 3 4" xfId="4530" xr:uid="{00000000-0005-0000-0000-00002F0D0000}"/>
    <cellStyle name="Normal 3 2 2 7 2 3 4 2" xfId="11726" xr:uid="{00000000-0005-0000-0000-0000300D0000}"/>
    <cellStyle name="Normal 3 2 2 7 2 3 5" xfId="8128" xr:uid="{00000000-0005-0000-0000-0000310D0000}"/>
    <cellStyle name="Normal 3 2 2 7 2 4" xfId="1224" xr:uid="{00000000-0005-0000-0000-0000320D0000}"/>
    <cellStyle name="Normal 3 2 2 7 2 4 2" xfId="2976" xr:uid="{00000000-0005-0000-0000-0000330D0000}"/>
    <cellStyle name="Normal 3 2 2 7 2 4 2 2" xfId="6574" xr:uid="{00000000-0005-0000-0000-0000340D0000}"/>
    <cellStyle name="Normal 3 2 2 7 2 4 2 2 2" xfId="13770" xr:uid="{00000000-0005-0000-0000-0000350D0000}"/>
    <cellStyle name="Normal 3 2 2 7 2 4 2 3" xfId="10172" xr:uid="{00000000-0005-0000-0000-0000360D0000}"/>
    <cellStyle name="Normal 3 2 2 7 2 4 3" xfId="4822" xr:uid="{00000000-0005-0000-0000-0000370D0000}"/>
    <cellStyle name="Normal 3 2 2 7 2 4 3 2" xfId="12018" xr:uid="{00000000-0005-0000-0000-0000380D0000}"/>
    <cellStyle name="Normal 3 2 2 7 2 4 4" xfId="8420" xr:uid="{00000000-0005-0000-0000-0000390D0000}"/>
    <cellStyle name="Normal 3 2 2 7 2 5" xfId="2100" xr:uid="{00000000-0005-0000-0000-00003A0D0000}"/>
    <cellStyle name="Normal 3 2 2 7 2 5 2" xfId="5698" xr:uid="{00000000-0005-0000-0000-00003B0D0000}"/>
    <cellStyle name="Normal 3 2 2 7 2 5 2 2" xfId="12894" xr:uid="{00000000-0005-0000-0000-00003C0D0000}"/>
    <cellStyle name="Normal 3 2 2 7 2 5 3" xfId="9296" xr:uid="{00000000-0005-0000-0000-00003D0D0000}"/>
    <cellStyle name="Normal 3 2 2 7 2 6" xfId="3946" xr:uid="{00000000-0005-0000-0000-00003E0D0000}"/>
    <cellStyle name="Normal 3 2 2 7 2 6 2" xfId="11142" xr:uid="{00000000-0005-0000-0000-00003F0D0000}"/>
    <cellStyle name="Normal 3 2 2 7 2 7" xfId="7544" xr:uid="{00000000-0005-0000-0000-0000400D0000}"/>
    <cellStyle name="Normal 3 2 2 7 3" xfId="491" xr:uid="{00000000-0005-0000-0000-0000410D0000}"/>
    <cellStyle name="Normal 3 2 2 7 3 2" xfId="1370" xr:uid="{00000000-0005-0000-0000-0000420D0000}"/>
    <cellStyle name="Normal 3 2 2 7 3 2 2" xfId="3122" xr:uid="{00000000-0005-0000-0000-0000430D0000}"/>
    <cellStyle name="Normal 3 2 2 7 3 2 2 2" xfId="6720" xr:uid="{00000000-0005-0000-0000-0000440D0000}"/>
    <cellStyle name="Normal 3 2 2 7 3 2 2 2 2" xfId="13916" xr:uid="{00000000-0005-0000-0000-0000450D0000}"/>
    <cellStyle name="Normal 3 2 2 7 3 2 2 3" xfId="10318" xr:uid="{00000000-0005-0000-0000-0000460D0000}"/>
    <cellStyle name="Normal 3 2 2 7 3 2 3" xfId="4968" xr:uid="{00000000-0005-0000-0000-0000470D0000}"/>
    <cellStyle name="Normal 3 2 2 7 3 2 3 2" xfId="12164" xr:uid="{00000000-0005-0000-0000-0000480D0000}"/>
    <cellStyle name="Normal 3 2 2 7 3 2 4" xfId="8566" xr:uid="{00000000-0005-0000-0000-0000490D0000}"/>
    <cellStyle name="Normal 3 2 2 7 3 3" xfId="2246" xr:uid="{00000000-0005-0000-0000-00004A0D0000}"/>
    <cellStyle name="Normal 3 2 2 7 3 3 2" xfId="5844" xr:uid="{00000000-0005-0000-0000-00004B0D0000}"/>
    <cellStyle name="Normal 3 2 2 7 3 3 2 2" xfId="13040" xr:uid="{00000000-0005-0000-0000-00004C0D0000}"/>
    <cellStyle name="Normal 3 2 2 7 3 3 3" xfId="9442" xr:uid="{00000000-0005-0000-0000-00004D0D0000}"/>
    <cellStyle name="Normal 3 2 2 7 3 4" xfId="4092" xr:uid="{00000000-0005-0000-0000-00004E0D0000}"/>
    <cellStyle name="Normal 3 2 2 7 3 4 2" xfId="11288" xr:uid="{00000000-0005-0000-0000-00004F0D0000}"/>
    <cellStyle name="Normal 3 2 2 7 3 5" xfId="7690" xr:uid="{00000000-0005-0000-0000-0000500D0000}"/>
    <cellStyle name="Normal 3 2 2 7 4" xfId="786" xr:uid="{00000000-0005-0000-0000-0000510D0000}"/>
    <cellStyle name="Normal 3 2 2 7 4 2" xfId="1662" xr:uid="{00000000-0005-0000-0000-0000520D0000}"/>
    <cellStyle name="Normal 3 2 2 7 4 2 2" xfId="3414" xr:uid="{00000000-0005-0000-0000-0000530D0000}"/>
    <cellStyle name="Normal 3 2 2 7 4 2 2 2" xfId="7012" xr:uid="{00000000-0005-0000-0000-0000540D0000}"/>
    <cellStyle name="Normal 3 2 2 7 4 2 2 2 2" xfId="14208" xr:uid="{00000000-0005-0000-0000-0000550D0000}"/>
    <cellStyle name="Normal 3 2 2 7 4 2 2 3" xfId="10610" xr:uid="{00000000-0005-0000-0000-0000560D0000}"/>
    <cellStyle name="Normal 3 2 2 7 4 2 3" xfId="5260" xr:uid="{00000000-0005-0000-0000-0000570D0000}"/>
    <cellStyle name="Normal 3 2 2 7 4 2 3 2" xfId="12456" xr:uid="{00000000-0005-0000-0000-0000580D0000}"/>
    <cellStyle name="Normal 3 2 2 7 4 2 4" xfId="8858" xr:uid="{00000000-0005-0000-0000-0000590D0000}"/>
    <cellStyle name="Normal 3 2 2 7 4 3" xfId="2538" xr:uid="{00000000-0005-0000-0000-00005A0D0000}"/>
    <cellStyle name="Normal 3 2 2 7 4 3 2" xfId="6136" xr:uid="{00000000-0005-0000-0000-00005B0D0000}"/>
    <cellStyle name="Normal 3 2 2 7 4 3 2 2" xfId="13332" xr:uid="{00000000-0005-0000-0000-00005C0D0000}"/>
    <cellStyle name="Normal 3 2 2 7 4 3 3" xfId="9734" xr:uid="{00000000-0005-0000-0000-00005D0D0000}"/>
    <cellStyle name="Normal 3 2 2 7 4 4" xfId="4384" xr:uid="{00000000-0005-0000-0000-00005E0D0000}"/>
    <cellStyle name="Normal 3 2 2 7 4 4 2" xfId="11580" xr:uid="{00000000-0005-0000-0000-00005F0D0000}"/>
    <cellStyle name="Normal 3 2 2 7 4 5" xfId="7982" xr:uid="{00000000-0005-0000-0000-0000600D0000}"/>
    <cellStyle name="Normal 3 2 2 7 5" xfId="1078" xr:uid="{00000000-0005-0000-0000-0000610D0000}"/>
    <cellStyle name="Normal 3 2 2 7 5 2" xfId="2830" xr:uid="{00000000-0005-0000-0000-0000620D0000}"/>
    <cellStyle name="Normal 3 2 2 7 5 2 2" xfId="6428" xr:uid="{00000000-0005-0000-0000-0000630D0000}"/>
    <cellStyle name="Normal 3 2 2 7 5 2 2 2" xfId="13624" xr:uid="{00000000-0005-0000-0000-0000640D0000}"/>
    <cellStyle name="Normal 3 2 2 7 5 2 3" xfId="10026" xr:uid="{00000000-0005-0000-0000-0000650D0000}"/>
    <cellStyle name="Normal 3 2 2 7 5 3" xfId="4676" xr:uid="{00000000-0005-0000-0000-0000660D0000}"/>
    <cellStyle name="Normal 3 2 2 7 5 3 2" xfId="11872" xr:uid="{00000000-0005-0000-0000-0000670D0000}"/>
    <cellStyle name="Normal 3 2 2 7 5 4" xfId="8274" xr:uid="{00000000-0005-0000-0000-0000680D0000}"/>
    <cellStyle name="Normal 3 2 2 7 6" xfId="1954" xr:uid="{00000000-0005-0000-0000-0000690D0000}"/>
    <cellStyle name="Normal 3 2 2 7 6 2" xfId="5552" xr:uid="{00000000-0005-0000-0000-00006A0D0000}"/>
    <cellStyle name="Normal 3 2 2 7 6 2 2" xfId="12748" xr:uid="{00000000-0005-0000-0000-00006B0D0000}"/>
    <cellStyle name="Normal 3 2 2 7 6 3" xfId="9150" xr:uid="{00000000-0005-0000-0000-00006C0D0000}"/>
    <cellStyle name="Normal 3 2 2 7 7" xfId="3720" xr:uid="{00000000-0005-0000-0000-00006D0D0000}"/>
    <cellStyle name="Normal 3 2 2 7 7 2" xfId="7318" xr:uid="{00000000-0005-0000-0000-00006E0D0000}"/>
    <cellStyle name="Normal 3 2 2 7 7 2 2" xfId="14514" xr:uid="{00000000-0005-0000-0000-00006F0D0000}"/>
    <cellStyle name="Normal 3 2 2 7 7 3" xfId="10916" xr:uid="{00000000-0005-0000-0000-0000700D0000}"/>
    <cellStyle name="Normal 3 2 2 7 8" xfId="3800" xr:uid="{00000000-0005-0000-0000-0000710D0000}"/>
    <cellStyle name="Normal 3 2 2 7 8 2" xfId="10996" xr:uid="{00000000-0005-0000-0000-0000720D0000}"/>
    <cellStyle name="Normal 3 2 2 7 9" xfId="7398" xr:uid="{00000000-0005-0000-0000-0000730D0000}"/>
    <cellStyle name="Normal 3 2 2 8" xfId="32" xr:uid="{00000000-0005-0000-0000-0000740D0000}"/>
    <cellStyle name="Normal 3 2 2 8 10" xfId="207" xr:uid="{00000000-0005-0000-0000-0000750D0000}"/>
    <cellStyle name="Normal 3 2 2 8 2" xfId="357" xr:uid="{00000000-0005-0000-0000-0000760D0000}"/>
    <cellStyle name="Normal 3 2 2 8 2 2" xfId="649" xr:uid="{00000000-0005-0000-0000-0000770D0000}"/>
    <cellStyle name="Normal 3 2 2 8 2 2 2" xfId="1528" xr:uid="{00000000-0005-0000-0000-0000780D0000}"/>
    <cellStyle name="Normal 3 2 2 8 2 2 2 2" xfId="3280" xr:uid="{00000000-0005-0000-0000-0000790D0000}"/>
    <cellStyle name="Normal 3 2 2 8 2 2 2 2 2" xfId="6878" xr:uid="{00000000-0005-0000-0000-00007A0D0000}"/>
    <cellStyle name="Normal 3 2 2 8 2 2 2 2 2 2" xfId="14074" xr:uid="{00000000-0005-0000-0000-00007B0D0000}"/>
    <cellStyle name="Normal 3 2 2 8 2 2 2 2 3" xfId="10476" xr:uid="{00000000-0005-0000-0000-00007C0D0000}"/>
    <cellStyle name="Normal 3 2 2 8 2 2 2 3" xfId="5126" xr:uid="{00000000-0005-0000-0000-00007D0D0000}"/>
    <cellStyle name="Normal 3 2 2 8 2 2 2 3 2" xfId="12322" xr:uid="{00000000-0005-0000-0000-00007E0D0000}"/>
    <cellStyle name="Normal 3 2 2 8 2 2 2 4" xfId="8724" xr:uid="{00000000-0005-0000-0000-00007F0D0000}"/>
    <cellStyle name="Normal 3 2 2 8 2 2 3" xfId="2404" xr:uid="{00000000-0005-0000-0000-0000800D0000}"/>
    <cellStyle name="Normal 3 2 2 8 2 2 3 2" xfId="6002" xr:uid="{00000000-0005-0000-0000-0000810D0000}"/>
    <cellStyle name="Normal 3 2 2 8 2 2 3 2 2" xfId="13198" xr:uid="{00000000-0005-0000-0000-0000820D0000}"/>
    <cellStyle name="Normal 3 2 2 8 2 2 3 3" xfId="9600" xr:uid="{00000000-0005-0000-0000-0000830D0000}"/>
    <cellStyle name="Normal 3 2 2 8 2 2 4" xfId="4250" xr:uid="{00000000-0005-0000-0000-0000840D0000}"/>
    <cellStyle name="Normal 3 2 2 8 2 2 4 2" xfId="11446" xr:uid="{00000000-0005-0000-0000-0000850D0000}"/>
    <cellStyle name="Normal 3 2 2 8 2 2 5" xfId="7848" xr:uid="{00000000-0005-0000-0000-0000860D0000}"/>
    <cellStyle name="Normal 3 2 2 8 2 3" xfId="944" xr:uid="{00000000-0005-0000-0000-0000870D0000}"/>
    <cellStyle name="Normal 3 2 2 8 2 3 2" xfId="1820" xr:uid="{00000000-0005-0000-0000-0000880D0000}"/>
    <cellStyle name="Normal 3 2 2 8 2 3 2 2" xfId="3572" xr:uid="{00000000-0005-0000-0000-0000890D0000}"/>
    <cellStyle name="Normal 3 2 2 8 2 3 2 2 2" xfId="7170" xr:uid="{00000000-0005-0000-0000-00008A0D0000}"/>
    <cellStyle name="Normal 3 2 2 8 2 3 2 2 2 2" xfId="14366" xr:uid="{00000000-0005-0000-0000-00008B0D0000}"/>
    <cellStyle name="Normal 3 2 2 8 2 3 2 2 3" xfId="10768" xr:uid="{00000000-0005-0000-0000-00008C0D0000}"/>
    <cellStyle name="Normal 3 2 2 8 2 3 2 3" xfId="5418" xr:uid="{00000000-0005-0000-0000-00008D0D0000}"/>
    <cellStyle name="Normal 3 2 2 8 2 3 2 3 2" xfId="12614" xr:uid="{00000000-0005-0000-0000-00008E0D0000}"/>
    <cellStyle name="Normal 3 2 2 8 2 3 2 4" xfId="9016" xr:uid="{00000000-0005-0000-0000-00008F0D0000}"/>
    <cellStyle name="Normal 3 2 2 8 2 3 3" xfId="2696" xr:uid="{00000000-0005-0000-0000-0000900D0000}"/>
    <cellStyle name="Normal 3 2 2 8 2 3 3 2" xfId="6294" xr:uid="{00000000-0005-0000-0000-0000910D0000}"/>
    <cellStyle name="Normal 3 2 2 8 2 3 3 2 2" xfId="13490" xr:uid="{00000000-0005-0000-0000-0000920D0000}"/>
    <cellStyle name="Normal 3 2 2 8 2 3 3 3" xfId="9892" xr:uid="{00000000-0005-0000-0000-0000930D0000}"/>
    <cellStyle name="Normal 3 2 2 8 2 3 4" xfId="4542" xr:uid="{00000000-0005-0000-0000-0000940D0000}"/>
    <cellStyle name="Normal 3 2 2 8 2 3 4 2" xfId="11738" xr:uid="{00000000-0005-0000-0000-0000950D0000}"/>
    <cellStyle name="Normal 3 2 2 8 2 3 5" xfId="8140" xr:uid="{00000000-0005-0000-0000-0000960D0000}"/>
    <cellStyle name="Normal 3 2 2 8 2 4" xfId="1236" xr:uid="{00000000-0005-0000-0000-0000970D0000}"/>
    <cellStyle name="Normal 3 2 2 8 2 4 2" xfId="2988" xr:uid="{00000000-0005-0000-0000-0000980D0000}"/>
    <cellStyle name="Normal 3 2 2 8 2 4 2 2" xfId="6586" xr:uid="{00000000-0005-0000-0000-0000990D0000}"/>
    <cellStyle name="Normal 3 2 2 8 2 4 2 2 2" xfId="13782" xr:uid="{00000000-0005-0000-0000-00009A0D0000}"/>
    <cellStyle name="Normal 3 2 2 8 2 4 2 3" xfId="10184" xr:uid="{00000000-0005-0000-0000-00009B0D0000}"/>
    <cellStyle name="Normal 3 2 2 8 2 4 3" xfId="4834" xr:uid="{00000000-0005-0000-0000-00009C0D0000}"/>
    <cellStyle name="Normal 3 2 2 8 2 4 3 2" xfId="12030" xr:uid="{00000000-0005-0000-0000-00009D0D0000}"/>
    <cellStyle name="Normal 3 2 2 8 2 4 4" xfId="8432" xr:uid="{00000000-0005-0000-0000-00009E0D0000}"/>
    <cellStyle name="Normal 3 2 2 8 2 5" xfId="2112" xr:uid="{00000000-0005-0000-0000-00009F0D0000}"/>
    <cellStyle name="Normal 3 2 2 8 2 5 2" xfId="5710" xr:uid="{00000000-0005-0000-0000-0000A00D0000}"/>
    <cellStyle name="Normal 3 2 2 8 2 5 2 2" xfId="12906" xr:uid="{00000000-0005-0000-0000-0000A10D0000}"/>
    <cellStyle name="Normal 3 2 2 8 2 5 3" xfId="9308" xr:uid="{00000000-0005-0000-0000-0000A20D0000}"/>
    <cellStyle name="Normal 3 2 2 8 2 6" xfId="3958" xr:uid="{00000000-0005-0000-0000-0000A30D0000}"/>
    <cellStyle name="Normal 3 2 2 8 2 6 2" xfId="11154" xr:uid="{00000000-0005-0000-0000-0000A40D0000}"/>
    <cellStyle name="Normal 3 2 2 8 2 7" xfId="7556" xr:uid="{00000000-0005-0000-0000-0000A50D0000}"/>
    <cellStyle name="Normal 3 2 2 8 3" xfId="503" xr:uid="{00000000-0005-0000-0000-0000A60D0000}"/>
    <cellStyle name="Normal 3 2 2 8 3 2" xfId="1382" xr:uid="{00000000-0005-0000-0000-0000A70D0000}"/>
    <cellStyle name="Normal 3 2 2 8 3 2 2" xfId="3134" xr:uid="{00000000-0005-0000-0000-0000A80D0000}"/>
    <cellStyle name="Normal 3 2 2 8 3 2 2 2" xfId="6732" xr:uid="{00000000-0005-0000-0000-0000A90D0000}"/>
    <cellStyle name="Normal 3 2 2 8 3 2 2 2 2" xfId="13928" xr:uid="{00000000-0005-0000-0000-0000AA0D0000}"/>
    <cellStyle name="Normal 3 2 2 8 3 2 2 3" xfId="10330" xr:uid="{00000000-0005-0000-0000-0000AB0D0000}"/>
    <cellStyle name="Normal 3 2 2 8 3 2 3" xfId="4980" xr:uid="{00000000-0005-0000-0000-0000AC0D0000}"/>
    <cellStyle name="Normal 3 2 2 8 3 2 3 2" xfId="12176" xr:uid="{00000000-0005-0000-0000-0000AD0D0000}"/>
    <cellStyle name="Normal 3 2 2 8 3 2 4" xfId="8578" xr:uid="{00000000-0005-0000-0000-0000AE0D0000}"/>
    <cellStyle name="Normal 3 2 2 8 3 3" xfId="2258" xr:uid="{00000000-0005-0000-0000-0000AF0D0000}"/>
    <cellStyle name="Normal 3 2 2 8 3 3 2" xfId="5856" xr:uid="{00000000-0005-0000-0000-0000B00D0000}"/>
    <cellStyle name="Normal 3 2 2 8 3 3 2 2" xfId="13052" xr:uid="{00000000-0005-0000-0000-0000B10D0000}"/>
    <cellStyle name="Normal 3 2 2 8 3 3 3" xfId="9454" xr:uid="{00000000-0005-0000-0000-0000B20D0000}"/>
    <cellStyle name="Normal 3 2 2 8 3 4" xfId="4104" xr:uid="{00000000-0005-0000-0000-0000B30D0000}"/>
    <cellStyle name="Normal 3 2 2 8 3 4 2" xfId="11300" xr:uid="{00000000-0005-0000-0000-0000B40D0000}"/>
    <cellStyle name="Normal 3 2 2 8 3 5" xfId="7702" xr:uid="{00000000-0005-0000-0000-0000B50D0000}"/>
    <cellStyle name="Normal 3 2 2 8 4" xfId="798" xr:uid="{00000000-0005-0000-0000-0000B60D0000}"/>
    <cellStyle name="Normal 3 2 2 8 4 2" xfId="1674" xr:uid="{00000000-0005-0000-0000-0000B70D0000}"/>
    <cellStyle name="Normal 3 2 2 8 4 2 2" xfId="3426" xr:uid="{00000000-0005-0000-0000-0000B80D0000}"/>
    <cellStyle name="Normal 3 2 2 8 4 2 2 2" xfId="7024" xr:uid="{00000000-0005-0000-0000-0000B90D0000}"/>
    <cellStyle name="Normal 3 2 2 8 4 2 2 2 2" xfId="14220" xr:uid="{00000000-0005-0000-0000-0000BA0D0000}"/>
    <cellStyle name="Normal 3 2 2 8 4 2 2 3" xfId="10622" xr:uid="{00000000-0005-0000-0000-0000BB0D0000}"/>
    <cellStyle name="Normal 3 2 2 8 4 2 3" xfId="5272" xr:uid="{00000000-0005-0000-0000-0000BC0D0000}"/>
    <cellStyle name="Normal 3 2 2 8 4 2 3 2" xfId="12468" xr:uid="{00000000-0005-0000-0000-0000BD0D0000}"/>
    <cellStyle name="Normal 3 2 2 8 4 2 4" xfId="8870" xr:uid="{00000000-0005-0000-0000-0000BE0D0000}"/>
    <cellStyle name="Normal 3 2 2 8 4 3" xfId="2550" xr:uid="{00000000-0005-0000-0000-0000BF0D0000}"/>
    <cellStyle name="Normal 3 2 2 8 4 3 2" xfId="6148" xr:uid="{00000000-0005-0000-0000-0000C00D0000}"/>
    <cellStyle name="Normal 3 2 2 8 4 3 2 2" xfId="13344" xr:uid="{00000000-0005-0000-0000-0000C10D0000}"/>
    <cellStyle name="Normal 3 2 2 8 4 3 3" xfId="9746" xr:uid="{00000000-0005-0000-0000-0000C20D0000}"/>
    <cellStyle name="Normal 3 2 2 8 4 4" xfId="4396" xr:uid="{00000000-0005-0000-0000-0000C30D0000}"/>
    <cellStyle name="Normal 3 2 2 8 4 4 2" xfId="11592" xr:uid="{00000000-0005-0000-0000-0000C40D0000}"/>
    <cellStyle name="Normal 3 2 2 8 4 5" xfId="7994" xr:uid="{00000000-0005-0000-0000-0000C50D0000}"/>
    <cellStyle name="Normal 3 2 2 8 5" xfId="1090" xr:uid="{00000000-0005-0000-0000-0000C60D0000}"/>
    <cellStyle name="Normal 3 2 2 8 5 2" xfId="2842" xr:uid="{00000000-0005-0000-0000-0000C70D0000}"/>
    <cellStyle name="Normal 3 2 2 8 5 2 2" xfId="6440" xr:uid="{00000000-0005-0000-0000-0000C80D0000}"/>
    <cellStyle name="Normal 3 2 2 8 5 2 2 2" xfId="13636" xr:uid="{00000000-0005-0000-0000-0000C90D0000}"/>
    <cellStyle name="Normal 3 2 2 8 5 2 3" xfId="10038" xr:uid="{00000000-0005-0000-0000-0000CA0D0000}"/>
    <cellStyle name="Normal 3 2 2 8 5 3" xfId="4688" xr:uid="{00000000-0005-0000-0000-0000CB0D0000}"/>
    <cellStyle name="Normal 3 2 2 8 5 3 2" xfId="11884" xr:uid="{00000000-0005-0000-0000-0000CC0D0000}"/>
    <cellStyle name="Normal 3 2 2 8 5 4" xfId="8286" xr:uid="{00000000-0005-0000-0000-0000CD0D0000}"/>
    <cellStyle name="Normal 3 2 2 8 6" xfId="1966" xr:uid="{00000000-0005-0000-0000-0000CE0D0000}"/>
    <cellStyle name="Normal 3 2 2 8 6 2" xfId="5564" xr:uid="{00000000-0005-0000-0000-0000CF0D0000}"/>
    <cellStyle name="Normal 3 2 2 8 6 2 2" xfId="12760" xr:uid="{00000000-0005-0000-0000-0000D00D0000}"/>
    <cellStyle name="Normal 3 2 2 8 6 3" xfId="9162" xr:uid="{00000000-0005-0000-0000-0000D10D0000}"/>
    <cellStyle name="Normal 3 2 2 8 7" xfId="3652" xr:uid="{00000000-0005-0000-0000-0000D20D0000}"/>
    <cellStyle name="Normal 3 2 2 8 7 2" xfId="7250" xr:uid="{00000000-0005-0000-0000-0000D30D0000}"/>
    <cellStyle name="Normal 3 2 2 8 7 2 2" xfId="14446" xr:uid="{00000000-0005-0000-0000-0000D40D0000}"/>
    <cellStyle name="Normal 3 2 2 8 7 3" xfId="10848" xr:uid="{00000000-0005-0000-0000-0000D50D0000}"/>
    <cellStyle name="Normal 3 2 2 8 8" xfId="3812" xr:uid="{00000000-0005-0000-0000-0000D60D0000}"/>
    <cellStyle name="Normal 3 2 2 8 8 2" xfId="11008" xr:uid="{00000000-0005-0000-0000-0000D70D0000}"/>
    <cellStyle name="Normal 3 2 2 8 9" xfId="7410" xr:uid="{00000000-0005-0000-0000-0000D80D0000}"/>
    <cellStyle name="Normal 3 2 2 9" xfId="277" xr:uid="{00000000-0005-0000-0000-0000D90D0000}"/>
    <cellStyle name="Normal 3 2 2 9 2" xfId="569" xr:uid="{00000000-0005-0000-0000-0000DA0D0000}"/>
    <cellStyle name="Normal 3 2 2 9 2 2" xfId="1448" xr:uid="{00000000-0005-0000-0000-0000DB0D0000}"/>
    <cellStyle name="Normal 3 2 2 9 2 2 2" xfId="3200" xr:uid="{00000000-0005-0000-0000-0000DC0D0000}"/>
    <cellStyle name="Normal 3 2 2 9 2 2 2 2" xfId="6798" xr:uid="{00000000-0005-0000-0000-0000DD0D0000}"/>
    <cellStyle name="Normal 3 2 2 9 2 2 2 2 2" xfId="13994" xr:uid="{00000000-0005-0000-0000-0000DE0D0000}"/>
    <cellStyle name="Normal 3 2 2 9 2 2 2 3" xfId="10396" xr:uid="{00000000-0005-0000-0000-0000DF0D0000}"/>
    <cellStyle name="Normal 3 2 2 9 2 2 3" xfId="5046" xr:uid="{00000000-0005-0000-0000-0000E00D0000}"/>
    <cellStyle name="Normal 3 2 2 9 2 2 3 2" xfId="12242" xr:uid="{00000000-0005-0000-0000-0000E10D0000}"/>
    <cellStyle name="Normal 3 2 2 9 2 2 4" xfId="8644" xr:uid="{00000000-0005-0000-0000-0000E20D0000}"/>
    <cellStyle name="Normal 3 2 2 9 2 3" xfId="2324" xr:uid="{00000000-0005-0000-0000-0000E30D0000}"/>
    <cellStyle name="Normal 3 2 2 9 2 3 2" xfId="5922" xr:uid="{00000000-0005-0000-0000-0000E40D0000}"/>
    <cellStyle name="Normal 3 2 2 9 2 3 2 2" xfId="13118" xr:uid="{00000000-0005-0000-0000-0000E50D0000}"/>
    <cellStyle name="Normal 3 2 2 9 2 3 3" xfId="9520" xr:uid="{00000000-0005-0000-0000-0000E60D0000}"/>
    <cellStyle name="Normal 3 2 2 9 2 4" xfId="4170" xr:uid="{00000000-0005-0000-0000-0000E70D0000}"/>
    <cellStyle name="Normal 3 2 2 9 2 4 2" xfId="11366" xr:uid="{00000000-0005-0000-0000-0000E80D0000}"/>
    <cellStyle name="Normal 3 2 2 9 2 5" xfId="7768" xr:uid="{00000000-0005-0000-0000-0000E90D0000}"/>
    <cellStyle name="Normal 3 2 2 9 3" xfId="864" xr:uid="{00000000-0005-0000-0000-0000EA0D0000}"/>
    <cellStyle name="Normal 3 2 2 9 3 2" xfId="1740" xr:uid="{00000000-0005-0000-0000-0000EB0D0000}"/>
    <cellStyle name="Normal 3 2 2 9 3 2 2" xfId="3492" xr:uid="{00000000-0005-0000-0000-0000EC0D0000}"/>
    <cellStyle name="Normal 3 2 2 9 3 2 2 2" xfId="7090" xr:uid="{00000000-0005-0000-0000-0000ED0D0000}"/>
    <cellStyle name="Normal 3 2 2 9 3 2 2 2 2" xfId="14286" xr:uid="{00000000-0005-0000-0000-0000EE0D0000}"/>
    <cellStyle name="Normal 3 2 2 9 3 2 2 3" xfId="10688" xr:uid="{00000000-0005-0000-0000-0000EF0D0000}"/>
    <cellStyle name="Normal 3 2 2 9 3 2 3" xfId="5338" xr:uid="{00000000-0005-0000-0000-0000F00D0000}"/>
    <cellStyle name="Normal 3 2 2 9 3 2 3 2" xfId="12534" xr:uid="{00000000-0005-0000-0000-0000F10D0000}"/>
    <cellStyle name="Normal 3 2 2 9 3 2 4" xfId="8936" xr:uid="{00000000-0005-0000-0000-0000F20D0000}"/>
    <cellStyle name="Normal 3 2 2 9 3 3" xfId="2616" xr:uid="{00000000-0005-0000-0000-0000F30D0000}"/>
    <cellStyle name="Normal 3 2 2 9 3 3 2" xfId="6214" xr:uid="{00000000-0005-0000-0000-0000F40D0000}"/>
    <cellStyle name="Normal 3 2 2 9 3 3 2 2" xfId="13410" xr:uid="{00000000-0005-0000-0000-0000F50D0000}"/>
    <cellStyle name="Normal 3 2 2 9 3 3 3" xfId="9812" xr:uid="{00000000-0005-0000-0000-0000F60D0000}"/>
    <cellStyle name="Normal 3 2 2 9 3 4" xfId="4462" xr:uid="{00000000-0005-0000-0000-0000F70D0000}"/>
    <cellStyle name="Normal 3 2 2 9 3 4 2" xfId="11658" xr:uid="{00000000-0005-0000-0000-0000F80D0000}"/>
    <cellStyle name="Normal 3 2 2 9 3 5" xfId="8060" xr:uid="{00000000-0005-0000-0000-0000F90D0000}"/>
    <cellStyle name="Normal 3 2 2 9 4" xfId="1156" xr:uid="{00000000-0005-0000-0000-0000FA0D0000}"/>
    <cellStyle name="Normal 3 2 2 9 4 2" xfId="2908" xr:uid="{00000000-0005-0000-0000-0000FB0D0000}"/>
    <cellStyle name="Normal 3 2 2 9 4 2 2" xfId="6506" xr:uid="{00000000-0005-0000-0000-0000FC0D0000}"/>
    <cellStyle name="Normal 3 2 2 9 4 2 2 2" xfId="13702" xr:uid="{00000000-0005-0000-0000-0000FD0D0000}"/>
    <cellStyle name="Normal 3 2 2 9 4 2 3" xfId="10104" xr:uid="{00000000-0005-0000-0000-0000FE0D0000}"/>
    <cellStyle name="Normal 3 2 2 9 4 3" xfId="4754" xr:uid="{00000000-0005-0000-0000-0000FF0D0000}"/>
    <cellStyle name="Normal 3 2 2 9 4 3 2" xfId="11950" xr:uid="{00000000-0005-0000-0000-0000000E0000}"/>
    <cellStyle name="Normal 3 2 2 9 4 4" xfId="8352" xr:uid="{00000000-0005-0000-0000-0000010E0000}"/>
    <cellStyle name="Normal 3 2 2 9 5" xfId="2032" xr:uid="{00000000-0005-0000-0000-0000020E0000}"/>
    <cellStyle name="Normal 3 2 2 9 5 2" xfId="5630" xr:uid="{00000000-0005-0000-0000-0000030E0000}"/>
    <cellStyle name="Normal 3 2 2 9 5 2 2" xfId="12826" xr:uid="{00000000-0005-0000-0000-0000040E0000}"/>
    <cellStyle name="Normal 3 2 2 9 5 3" xfId="9228" xr:uid="{00000000-0005-0000-0000-0000050E0000}"/>
    <cellStyle name="Normal 3 2 2 9 6" xfId="3878" xr:uid="{00000000-0005-0000-0000-0000060E0000}"/>
    <cellStyle name="Normal 3 2 2 9 6 2" xfId="11074" xr:uid="{00000000-0005-0000-0000-0000070E0000}"/>
    <cellStyle name="Normal 3 2 2 9 7" xfId="7476" xr:uid="{00000000-0005-0000-0000-0000080E0000}"/>
    <cellStyle name="Normal 3 2 3" xfId="14" xr:uid="{00000000-0005-0000-0000-0000090E0000}"/>
    <cellStyle name="Normal 3 2 3 10" xfId="720" xr:uid="{00000000-0005-0000-0000-00000A0E0000}"/>
    <cellStyle name="Normal 3 2 3 10 2" xfId="1596" xr:uid="{00000000-0005-0000-0000-00000B0E0000}"/>
    <cellStyle name="Normal 3 2 3 10 2 2" xfId="3348" xr:uid="{00000000-0005-0000-0000-00000C0E0000}"/>
    <cellStyle name="Normal 3 2 3 10 2 2 2" xfId="6946" xr:uid="{00000000-0005-0000-0000-00000D0E0000}"/>
    <cellStyle name="Normal 3 2 3 10 2 2 2 2" xfId="14142" xr:uid="{00000000-0005-0000-0000-00000E0E0000}"/>
    <cellStyle name="Normal 3 2 3 10 2 2 3" xfId="10544" xr:uid="{00000000-0005-0000-0000-00000F0E0000}"/>
    <cellStyle name="Normal 3 2 3 10 2 3" xfId="5194" xr:uid="{00000000-0005-0000-0000-0000100E0000}"/>
    <cellStyle name="Normal 3 2 3 10 2 3 2" xfId="12390" xr:uid="{00000000-0005-0000-0000-0000110E0000}"/>
    <cellStyle name="Normal 3 2 3 10 2 4" xfId="8792" xr:uid="{00000000-0005-0000-0000-0000120E0000}"/>
    <cellStyle name="Normal 3 2 3 10 3" xfId="2472" xr:uid="{00000000-0005-0000-0000-0000130E0000}"/>
    <cellStyle name="Normal 3 2 3 10 3 2" xfId="6070" xr:uid="{00000000-0005-0000-0000-0000140E0000}"/>
    <cellStyle name="Normal 3 2 3 10 3 2 2" xfId="13266" xr:uid="{00000000-0005-0000-0000-0000150E0000}"/>
    <cellStyle name="Normal 3 2 3 10 3 3" xfId="9668" xr:uid="{00000000-0005-0000-0000-0000160E0000}"/>
    <cellStyle name="Normal 3 2 3 10 4" xfId="4318" xr:uid="{00000000-0005-0000-0000-0000170E0000}"/>
    <cellStyle name="Normal 3 2 3 10 4 2" xfId="11514" xr:uid="{00000000-0005-0000-0000-0000180E0000}"/>
    <cellStyle name="Normal 3 2 3 10 5" xfId="7916" xr:uid="{00000000-0005-0000-0000-0000190E0000}"/>
    <cellStyle name="Normal 3 2 3 11" xfId="1012" xr:uid="{00000000-0005-0000-0000-00001A0E0000}"/>
    <cellStyle name="Normal 3 2 3 11 2" xfId="2764" xr:uid="{00000000-0005-0000-0000-00001B0E0000}"/>
    <cellStyle name="Normal 3 2 3 11 2 2" xfId="6362" xr:uid="{00000000-0005-0000-0000-00001C0E0000}"/>
    <cellStyle name="Normal 3 2 3 11 2 2 2" xfId="13558" xr:uid="{00000000-0005-0000-0000-00001D0E0000}"/>
    <cellStyle name="Normal 3 2 3 11 2 3" xfId="9960" xr:uid="{00000000-0005-0000-0000-00001E0E0000}"/>
    <cellStyle name="Normal 3 2 3 11 3" xfId="4610" xr:uid="{00000000-0005-0000-0000-00001F0E0000}"/>
    <cellStyle name="Normal 3 2 3 11 3 2" xfId="11806" xr:uid="{00000000-0005-0000-0000-0000200E0000}"/>
    <cellStyle name="Normal 3 2 3 11 4" xfId="8208" xr:uid="{00000000-0005-0000-0000-0000210E0000}"/>
    <cellStyle name="Normal 3 2 3 12" xfId="1888" xr:uid="{00000000-0005-0000-0000-0000220E0000}"/>
    <cellStyle name="Normal 3 2 3 12 2" xfId="5486" xr:uid="{00000000-0005-0000-0000-0000230E0000}"/>
    <cellStyle name="Normal 3 2 3 12 2 2" xfId="12682" xr:uid="{00000000-0005-0000-0000-0000240E0000}"/>
    <cellStyle name="Normal 3 2 3 12 3" xfId="9084" xr:uid="{00000000-0005-0000-0000-0000250E0000}"/>
    <cellStyle name="Normal 3 2 3 13" xfId="3638" xr:uid="{00000000-0005-0000-0000-0000260E0000}"/>
    <cellStyle name="Normal 3 2 3 13 2" xfId="7236" xr:uid="{00000000-0005-0000-0000-0000270E0000}"/>
    <cellStyle name="Normal 3 2 3 13 2 2" xfId="14432" xr:uid="{00000000-0005-0000-0000-0000280E0000}"/>
    <cellStyle name="Normal 3 2 3 13 3" xfId="10834" xr:uid="{00000000-0005-0000-0000-0000290E0000}"/>
    <cellStyle name="Normal 3 2 3 14" xfId="3734" xr:uid="{00000000-0005-0000-0000-00002A0E0000}"/>
    <cellStyle name="Normal 3 2 3 14 2" xfId="10930" xr:uid="{00000000-0005-0000-0000-00002B0E0000}"/>
    <cellStyle name="Normal 3 2 3 15" xfId="7332" xr:uid="{00000000-0005-0000-0000-00002C0E0000}"/>
    <cellStyle name="Normal 3 2 3 16" xfId="126" xr:uid="{00000000-0005-0000-0000-00002D0E0000}"/>
    <cellStyle name="Normal 3 2 3 2" xfId="24" xr:uid="{00000000-0005-0000-0000-00002E0E0000}"/>
    <cellStyle name="Normal 3 2 3 2 10" xfId="1902" xr:uid="{00000000-0005-0000-0000-00002F0E0000}"/>
    <cellStyle name="Normal 3 2 3 2 10 2" xfId="5500" xr:uid="{00000000-0005-0000-0000-0000300E0000}"/>
    <cellStyle name="Normal 3 2 3 2 10 2 2" xfId="12696" xr:uid="{00000000-0005-0000-0000-0000310E0000}"/>
    <cellStyle name="Normal 3 2 3 2 10 3" xfId="9098" xr:uid="{00000000-0005-0000-0000-0000320E0000}"/>
    <cellStyle name="Normal 3 2 3 2 11" xfId="3646" xr:uid="{00000000-0005-0000-0000-0000330E0000}"/>
    <cellStyle name="Normal 3 2 3 2 11 2" xfId="7244" xr:uid="{00000000-0005-0000-0000-0000340E0000}"/>
    <cellStyle name="Normal 3 2 3 2 11 2 2" xfId="14440" xr:uid="{00000000-0005-0000-0000-0000350E0000}"/>
    <cellStyle name="Normal 3 2 3 2 11 3" xfId="10842" xr:uid="{00000000-0005-0000-0000-0000360E0000}"/>
    <cellStyle name="Normal 3 2 3 2 12" xfId="3748" xr:uid="{00000000-0005-0000-0000-0000370E0000}"/>
    <cellStyle name="Normal 3 2 3 2 12 2" xfId="10944" xr:uid="{00000000-0005-0000-0000-0000380E0000}"/>
    <cellStyle name="Normal 3 2 3 2 13" xfId="7346" xr:uid="{00000000-0005-0000-0000-0000390E0000}"/>
    <cellStyle name="Normal 3 2 3 2 14" xfId="140" xr:uid="{00000000-0005-0000-0000-00003A0E0000}"/>
    <cellStyle name="Normal 3 2 3 2 2" xfId="75" xr:uid="{00000000-0005-0000-0000-00003B0E0000}"/>
    <cellStyle name="Normal 3 2 3 2 2 10" xfId="7368" xr:uid="{00000000-0005-0000-0000-00003C0E0000}"/>
    <cellStyle name="Normal 3 2 3 2 2 11" xfId="162" xr:uid="{00000000-0005-0000-0000-00003D0E0000}"/>
    <cellStyle name="Normal 3 2 3 2 2 2" xfId="247" xr:uid="{00000000-0005-0000-0000-00003E0E0000}"/>
    <cellStyle name="Normal 3 2 3 2 2 2 2" xfId="395" xr:uid="{00000000-0005-0000-0000-00003F0E0000}"/>
    <cellStyle name="Normal 3 2 3 2 2 2 2 2" xfId="687" xr:uid="{00000000-0005-0000-0000-0000400E0000}"/>
    <cellStyle name="Normal 3 2 3 2 2 2 2 2 2" xfId="1566" xr:uid="{00000000-0005-0000-0000-0000410E0000}"/>
    <cellStyle name="Normal 3 2 3 2 2 2 2 2 2 2" xfId="3318" xr:uid="{00000000-0005-0000-0000-0000420E0000}"/>
    <cellStyle name="Normal 3 2 3 2 2 2 2 2 2 2 2" xfId="6916" xr:uid="{00000000-0005-0000-0000-0000430E0000}"/>
    <cellStyle name="Normal 3 2 3 2 2 2 2 2 2 2 2 2" xfId="14112" xr:uid="{00000000-0005-0000-0000-0000440E0000}"/>
    <cellStyle name="Normal 3 2 3 2 2 2 2 2 2 2 3" xfId="10514" xr:uid="{00000000-0005-0000-0000-0000450E0000}"/>
    <cellStyle name="Normal 3 2 3 2 2 2 2 2 2 3" xfId="5164" xr:uid="{00000000-0005-0000-0000-0000460E0000}"/>
    <cellStyle name="Normal 3 2 3 2 2 2 2 2 2 3 2" xfId="12360" xr:uid="{00000000-0005-0000-0000-0000470E0000}"/>
    <cellStyle name="Normal 3 2 3 2 2 2 2 2 2 4" xfId="8762" xr:uid="{00000000-0005-0000-0000-0000480E0000}"/>
    <cellStyle name="Normal 3 2 3 2 2 2 2 2 3" xfId="2442" xr:uid="{00000000-0005-0000-0000-0000490E0000}"/>
    <cellStyle name="Normal 3 2 3 2 2 2 2 2 3 2" xfId="6040" xr:uid="{00000000-0005-0000-0000-00004A0E0000}"/>
    <cellStyle name="Normal 3 2 3 2 2 2 2 2 3 2 2" xfId="13236" xr:uid="{00000000-0005-0000-0000-00004B0E0000}"/>
    <cellStyle name="Normal 3 2 3 2 2 2 2 2 3 3" xfId="9638" xr:uid="{00000000-0005-0000-0000-00004C0E0000}"/>
    <cellStyle name="Normal 3 2 3 2 2 2 2 2 4" xfId="4288" xr:uid="{00000000-0005-0000-0000-00004D0E0000}"/>
    <cellStyle name="Normal 3 2 3 2 2 2 2 2 4 2" xfId="11484" xr:uid="{00000000-0005-0000-0000-00004E0E0000}"/>
    <cellStyle name="Normal 3 2 3 2 2 2 2 2 5" xfId="7886" xr:uid="{00000000-0005-0000-0000-00004F0E0000}"/>
    <cellStyle name="Normal 3 2 3 2 2 2 2 3" xfId="982" xr:uid="{00000000-0005-0000-0000-0000500E0000}"/>
    <cellStyle name="Normal 3 2 3 2 2 2 2 3 2" xfId="1858" xr:uid="{00000000-0005-0000-0000-0000510E0000}"/>
    <cellStyle name="Normal 3 2 3 2 2 2 2 3 2 2" xfId="3610" xr:uid="{00000000-0005-0000-0000-0000520E0000}"/>
    <cellStyle name="Normal 3 2 3 2 2 2 2 3 2 2 2" xfId="7208" xr:uid="{00000000-0005-0000-0000-0000530E0000}"/>
    <cellStyle name="Normal 3 2 3 2 2 2 2 3 2 2 2 2" xfId="14404" xr:uid="{00000000-0005-0000-0000-0000540E0000}"/>
    <cellStyle name="Normal 3 2 3 2 2 2 2 3 2 2 3" xfId="10806" xr:uid="{00000000-0005-0000-0000-0000550E0000}"/>
    <cellStyle name="Normal 3 2 3 2 2 2 2 3 2 3" xfId="5456" xr:uid="{00000000-0005-0000-0000-0000560E0000}"/>
    <cellStyle name="Normal 3 2 3 2 2 2 2 3 2 3 2" xfId="12652" xr:uid="{00000000-0005-0000-0000-0000570E0000}"/>
    <cellStyle name="Normal 3 2 3 2 2 2 2 3 2 4" xfId="9054" xr:uid="{00000000-0005-0000-0000-0000580E0000}"/>
    <cellStyle name="Normal 3 2 3 2 2 2 2 3 3" xfId="2734" xr:uid="{00000000-0005-0000-0000-0000590E0000}"/>
    <cellStyle name="Normal 3 2 3 2 2 2 2 3 3 2" xfId="6332" xr:uid="{00000000-0005-0000-0000-00005A0E0000}"/>
    <cellStyle name="Normal 3 2 3 2 2 2 2 3 3 2 2" xfId="13528" xr:uid="{00000000-0005-0000-0000-00005B0E0000}"/>
    <cellStyle name="Normal 3 2 3 2 2 2 2 3 3 3" xfId="9930" xr:uid="{00000000-0005-0000-0000-00005C0E0000}"/>
    <cellStyle name="Normal 3 2 3 2 2 2 2 3 4" xfId="4580" xr:uid="{00000000-0005-0000-0000-00005D0E0000}"/>
    <cellStyle name="Normal 3 2 3 2 2 2 2 3 4 2" xfId="11776" xr:uid="{00000000-0005-0000-0000-00005E0E0000}"/>
    <cellStyle name="Normal 3 2 3 2 2 2 2 3 5" xfId="8178" xr:uid="{00000000-0005-0000-0000-00005F0E0000}"/>
    <cellStyle name="Normal 3 2 3 2 2 2 2 4" xfId="1274" xr:uid="{00000000-0005-0000-0000-0000600E0000}"/>
    <cellStyle name="Normal 3 2 3 2 2 2 2 4 2" xfId="3026" xr:uid="{00000000-0005-0000-0000-0000610E0000}"/>
    <cellStyle name="Normal 3 2 3 2 2 2 2 4 2 2" xfId="6624" xr:uid="{00000000-0005-0000-0000-0000620E0000}"/>
    <cellStyle name="Normal 3 2 3 2 2 2 2 4 2 2 2" xfId="13820" xr:uid="{00000000-0005-0000-0000-0000630E0000}"/>
    <cellStyle name="Normal 3 2 3 2 2 2 2 4 2 3" xfId="10222" xr:uid="{00000000-0005-0000-0000-0000640E0000}"/>
    <cellStyle name="Normal 3 2 3 2 2 2 2 4 3" xfId="4872" xr:uid="{00000000-0005-0000-0000-0000650E0000}"/>
    <cellStyle name="Normal 3 2 3 2 2 2 2 4 3 2" xfId="12068" xr:uid="{00000000-0005-0000-0000-0000660E0000}"/>
    <cellStyle name="Normal 3 2 3 2 2 2 2 4 4" xfId="8470" xr:uid="{00000000-0005-0000-0000-0000670E0000}"/>
    <cellStyle name="Normal 3 2 3 2 2 2 2 5" xfId="2150" xr:uid="{00000000-0005-0000-0000-0000680E0000}"/>
    <cellStyle name="Normal 3 2 3 2 2 2 2 5 2" xfId="5748" xr:uid="{00000000-0005-0000-0000-0000690E0000}"/>
    <cellStyle name="Normal 3 2 3 2 2 2 2 5 2 2" xfId="12944" xr:uid="{00000000-0005-0000-0000-00006A0E0000}"/>
    <cellStyle name="Normal 3 2 3 2 2 2 2 5 3" xfId="9346" xr:uid="{00000000-0005-0000-0000-00006B0E0000}"/>
    <cellStyle name="Normal 3 2 3 2 2 2 2 6" xfId="3996" xr:uid="{00000000-0005-0000-0000-00006C0E0000}"/>
    <cellStyle name="Normal 3 2 3 2 2 2 2 6 2" xfId="11192" xr:uid="{00000000-0005-0000-0000-00006D0E0000}"/>
    <cellStyle name="Normal 3 2 3 2 2 2 2 7" xfId="7594" xr:uid="{00000000-0005-0000-0000-00006E0E0000}"/>
    <cellStyle name="Normal 3 2 3 2 2 2 3" xfId="541" xr:uid="{00000000-0005-0000-0000-00006F0E0000}"/>
    <cellStyle name="Normal 3 2 3 2 2 2 3 2" xfId="1420" xr:uid="{00000000-0005-0000-0000-0000700E0000}"/>
    <cellStyle name="Normal 3 2 3 2 2 2 3 2 2" xfId="3172" xr:uid="{00000000-0005-0000-0000-0000710E0000}"/>
    <cellStyle name="Normal 3 2 3 2 2 2 3 2 2 2" xfId="6770" xr:uid="{00000000-0005-0000-0000-0000720E0000}"/>
    <cellStyle name="Normal 3 2 3 2 2 2 3 2 2 2 2" xfId="13966" xr:uid="{00000000-0005-0000-0000-0000730E0000}"/>
    <cellStyle name="Normal 3 2 3 2 2 2 3 2 2 3" xfId="10368" xr:uid="{00000000-0005-0000-0000-0000740E0000}"/>
    <cellStyle name="Normal 3 2 3 2 2 2 3 2 3" xfId="5018" xr:uid="{00000000-0005-0000-0000-0000750E0000}"/>
    <cellStyle name="Normal 3 2 3 2 2 2 3 2 3 2" xfId="12214" xr:uid="{00000000-0005-0000-0000-0000760E0000}"/>
    <cellStyle name="Normal 3 2 3 2 2 2 3 2 4" xfId="8616" xr:uid="{00000000-0005-0000-0000-0000770E0000}"/>
    <cellStyle name="Normal 3 2 3 2 2 2 3 3" xfId="2296" xr:uid="{00000000-0005-0000-0000-0000780E0000}"/>
    <cellStyle name="Normal 3 2 3 2 2 2 3 3 2" xfId="5894" xr:uid="{00000000-0005-0000-0000-0000790E0000}"/>
    <cellStyle name="Normal 3 2 3 2 2 2 3 3 2 2" xfId="13090" xr:uid="{00000000-0005-0000-0000-00007A0E0000}"/>
    <cellStyle name="Normal 3 2 3 2 2 2 3 3 3" xfId="9492" xr:uid="{00000000-0005-0000-0000-00007B0E0000}"/>
    <cellStyle name="Normal 3 2 3 2 2 2 3 4" xfId="4142" xr:uid="{00000000-0005-0000-0000-00007C0E0000}"/>
    <cellStyle name="Normal 3 2 3 2 2 2 3 4 2" xfId="11338" xr:uid="{00000000-0005-0000-0000-00007D0E0000}"/>
    <cellStyle name="Normal 3 2 3 2 2 2 3 5" xfId="7740" xr:uid="{00000000-0005-0000-0000-00007E0E0000}"/>
    <cellStyle name="Normal 3 2 3 2 2 2 4" xfId="836" xr:uid="{00000000-0005-0000-0000-00007F0E0000}"/>
    <cellStyle name="Normal 3 2 3 2 2 2 4 2" xfId="1712" xr:uid="{00000000-0005-0000-0000-0000800E0000}"/>
    <cellStyle name="Normal 3 2 3 2 2 2 4 2 2" xfId="3464" xr:uid="{00000000-0005-0000-0000-0000810E0000}"/>
    <cellStyle name="Normal 3 2 3 2 2 2 4 2 2 2" xfId="7062" xr:uid="{00000000-0005-0000-0000-0000820E0000}"/>
    <cellStyle name="Normal 3 2 3 2 2 2 4 2 2 2 2" xfId="14258" xr:uid="{00000000-0005-0000-0000-0000830E0000}"/>
    <cellStyle name="Normal 3 2 3 2 2 2 4 2 2 3" xfId="10660" xr:uid="{00000000-0005-0000-0000-0000840E0000}"/>
    <cellStyle name="Normal 3 2 3 2 2 2 4 2 3" xfId="5310" xr:uid="{00000000-0005-0000-0000-0000850E0000}"/>
    <cellStyle name="Normal 3 2 3 2 2 2 4 2 3 2" xfId="12506" xr:uid="{00000000-0005-0000-0000-0000860E0000}"/>
    <cellStyle name="Normal 3 2 3 2 2 2 4 2 4" xfId="8908" xr:uid="{00000000-0005-0000-0000-0000870E0000}"/>
    <cellStyle name="Normal 3 2 3 2 2 2 4 3" xfId="2588" xr:uid="{00000000-0005-0000-0000-0000880E0000}"/>
    <cellStyle name="Normal 3 2 3 2 2 2 4 3 2" xfId="6186" xr:uid="{00000000-0005-0000-0000-0000890E0000}"/>
    <cellStyle name="Normal 3 2 3 2 2 2 4 3 2 2" xfId="13382" xr:uid="{00000000-0005-0000-0000-00008A0E0000}"/>
    <cellStyle name="Normal 3 2 3 2 2 2 4 3 3" xfId="9784" xr:uid="{00000000-0005-0000-0000-00008B0E0000}"/>
    <cellStyle name="Normal 3 2 3 2 2 2 4 4" xfId="4434" xr:uid="{00000000-0005-0000-0000-00008C0E0000}"/>
    <cellStyle name="Normal 3 2 3 2 2 2 4 4 2" xfId="11630" xr:uid="{00000000-0005-0000-0000-00008D0E0000}"/>
    <cellStyle name="Normal 3 2 3 2 2 2 4 5" xfId="8032" xr:uid="{00000000-0005-0000-0000-00008E0E0000}"/>
    <cellStyle name="Normal 3 2 3 2 2 2 5" xfId="1128" xr:uid="{00000000-0005-0000-0000-00008F0E0000}"/>
    <cellStyle name="Normal 3 2 3 2 2 2 5 2" xfId="2880" xr:uid="{00000000-0005-0000-0000-0000900E0000}"/>
    <cellStyle name="Normal 3 2 3 2 2 2 5 2 2" xfId="6478" xr:uid="{00000000-0005-0000-0000-0000910E0000}"/>
    <cellStyle name="Normal 3 2 3 2 2 2 5 2 2 2" xfId="13674" xr:uid="{00000000-0005-0000-0000-0000920E0000}"/>
    <cellStyle name="Normal 3 2 3 2 2 2 5 2 3" xfId="10076" xr:uid="{00000000-0005-0000-0000-0000930E0000}"/>
    <cellStyle name="Normal 3 2 3 2 2 2 5 3" xfId="4726" xr:uid="{00000000-0005-0000-0000-0000940E0000}"/>
    <cellStyle name="Normal 3 2 3 2 2 2 5 3 2" xfId="11922" xr:uid="{00000000-0005-0000-0000-0000950E0000}"/>
    <cellStyle name="Normal 3 2 3 2 2 2 5 4" xfId="8324" xr:uid="{00000000-0005-0000-0000-0000960E0000}"/>
    <cellStyle name="Normal 3 2 3 2 2 2 6" xfId="2004" xr:uid="{00000000-0005-0000-0000-0000970E0000}"/>
    <cellStyle name="Normal 3 2 3 2 2 2 6 2" xfId="5602" xr:uid="{00000000-0005-0000-0000-0000980E0000}"/>
    <cellStyle name="Normal 3 2 3 2 2 2 6 2 2" xfId="12798" xr:uid="{00000000-0005-0000-0000-0000990E0000}"/>
    <cellStyle name="Normal 3 2 3 2 2 2 6 3" xfId="9200" xr:uid="{00000000-0005-0000-0000-00009A0E0000}"/>
    <cellStyle name="Normal 3 2 3 2 2 2 7" xfId="3850" xr:uid="{00000000-0005-0000-0000-00009B0E0000}"/>
    <cellStyle name="Normal 3 2 3 2 2 2 7 2" xfId="11046" xr:uid="{00000000-0005-0000-0000-00009C0E0000}"/>
    <cellStyle name="Normal 3 2 3 2 2 2 8" xfId="7448" xr:uid="{00000000-0005-0000-0000-00009D0E0000}"/>
    <cellStyle name="Normal 3 2 3 2 2 3" xfId="315" xr:uid="{00000000-0005-0000-0000-00009E0E0000}"/>
    <cellStyle name="Normal 3 2 3 2 2 3 2" xfId="607" xr:uid="{00000000-0005-0000-0000-00009F0E0000}"/>
    <cellStyle name="Normal 3 2 3 2 2 3 2 2" xfId="1486" xr:uid="{00000000-0005-0000-0000-0000A00E0000}"/>
    <cellStyle name="Normal 3 2 3 2 2 3 2 2 2" xfId="3238" xr:uid="{00000000-0005-0000-0000-0000A10E0000}"/>
    <cellStyle name="Normal 3 2 3 2 2 3 2 2 2 2" xfId="6836" xr:uid="{00000000-0005-0000-0000-0000A20E0000}"/>
    <cellStyle name="Normal 3 2 3 2 2 3 2 2 2 2 2" xfId="14032" xr:uid="{00000000-0005-0000-0000-0000A30E0000}"/>
    <cellStyle name="Normal 3 2 3 2 2 3 2 2 2 3" xfId="10434" xr:uid="{00000000-0005-0000-0000-0000A40E0000}"/>
    <cellStyle name="Normal 3 2 3 2 2 3 2 2 3" xfId="5084" xr:uid="{00000000-0005-0000-0000-0000A50E0000}"/>
    <cellStyle name="Normal 3 2 3 2 2 3 2 2 3 2" xfId="12280" xr:uid="{00000000-0005-0000-0000-0000A60E0000}"/>
    <cellStyle name="Normal 3 2 3 2 2 3 2 2 4" xfId="8682" xr:uid="{00000000-0005-0000-0000-0000A70E0000}"/>
    <cellStyle name="Normal 3 2 3 2 2 3 2 3" xfId="2362" xr:uid="{00000000-0005-0000-0000-0000A80E0000}"/>
    <cellStyle name="Normal 3 2 3 2 2 3 2 3 2" xfId="5960" xr:uid="{00000000-0005-0000-0000-0000A90E0000}"/>
    <cellStyle name="Normal 3 2 3 2 2 3 2 3 2 2" xfId="13156" xr:uid="{00000000-0005-0000-0000-0000AA0E0000}"/>
    <cellStyle name="Normal 3 2 3 2 2 3 2 3 3" xfId="9558" xr:uid="{00000000-0005-0000-0000-0000AB0E0000}"/>
    <cellStyle name="Normal 3 2 3 2 2 3 2 4" xfId="4208" xr:uid="{00000000-0005-0000-0000-0000AC0E0000}"/>
    <cellStyle name="Normal 3 2 3 2 2 3 2 4 2" xfId="11404" xr:uid="{00000000-0005-0000-0000-0000AD0E0000}"/>
    <cellStyle name="Normal 3 2 3 2 2 3 2 5" xfId="7806" xr:uid="{00000000-0005-0000-0000-0000AE0E0000}"/>
    <cellStyle name="Normal 3 2 3 2 2 3 3" xfId="902" xr:uid="{00000000-0005-0000-0000-0000AF0E0000}"/>
    <cellStyle name="Normal 3 2 3 2 2 3 3 2" xfId="1778" xr:uid="{00000000-0005-0000-0000-0000B00E0000}"/>
    <cellStyle name="Normal 3 2 3 2 2 3 3 2 2" xfId="3530" xr:uid="{00000000-0005-0000-0000-0000B10E0000}"/>
    <cellStyle name="Normal 3 2 3 2 2 3 3 2 2 2" xfId="7128" xr:uid="{00000000-0005-0000-0000-0000B20E0000}"/>
    <cellStyle name="Normal 3 2 3 2 2 3 3 2 2 2 2" xfId="14324" xr:uid="{00000000-0005-0000-0000-0000B30E0000}"/>
    <cellStyle name="Normal 3 2 3 2 2 3 3 2 2 3" xfId="10726" xr:uid="{00000000-0005-0000-0000-0000B40E0000}"/>
    <cellStyle name="Normal 3 2 3 2 2 3 3 2 3" xfId="5376" xr:uid="{00000000-0005-0000-0000-0000B50E0000}"/>
    <cellStyle name="Normal 3 2 3 2 2 3 3 2 3 2" xfId="12572" xr:uid="{00000000-0005-0000-0000-0000B60E0000}"/>
    <cellStyle name="Normal 3 2 3 2 2 3 3 2 4" xfId="8974" xr:uid="{00000000-0005-0000-0000-0000B70E0000}"/>
    <cellStyle name="Normal 3 2 3 2 2 3 3 3" xfId="2654" xr:uid="{00000000-0005-0000-0000-0000B80E0000}"/>
    <cellStyle name="Normal 3 2 3 2 2 3 3 3 2" xfId="6252" xr:uid="{00000000-0005-0000-0000-0000B90E0000}"/>
    <cellStyle name="Normal 3 2 3 2 2 3 3 3 2 2" xfId="13448" xr:uid="{00000000-0005-0000-0000-0000BA0E0000}"/>
    <cellStyle name="Normal 3 2 3 2 2 3 3 3 3" xfId="9850" xr:uid="{00000000-0005-0000-0000-0000BB0E0000}"/>
    <cellStyle name="Normal 3 2 3 2 2 3 3 4" xfId="4500" xr:uid="{00000000-0005-0000-0000-0000BC0E0000}"/>
    <cellStyle name="Normal 3 2 3 2 2 3 3 4 2" xfId="11696" xr:uid="{00000000-0005-0000-0000-0000BD0E0000}"/>
    <cellStyle name="Normal 3 2 3 2 2 3 3 5" xfId="8098" xr:uid="{00000000-0005-0000-0000-0000BE0E0000}"/>
    <cellStyle name="Normal 3 2 3 2 2 3 4" xfId="1194" xr:uid="{00000000-0005-0000-0000-0000BF0E0000}"/>
    <cellStyle name="Normal 3 2 3 2 2 3 4 2" xfId="2946" xr:uid="{00000000-0005-0000-0000-0000C00E0000}"/>
    <cellStyle name="Normal 3 2 3 2 2 3 4 2 2" xfId="6544" xr:uid="{00000000-0005-0000-0000-0000C10E0000}"/>
    <cellStyle name="Normal 3 2 3 2 2 3 4 2 2 2" xfId="13740" xr:uid="{00000000-0005-0000-0000-0000C20E0000}"/>
    <cellStyle name="Normal 3 2 3 2 2 3 4 2 3" xfId="10142" xr:uid="{00000000-0005-0000-0000-0000C30E0000}"/>
    <cellStyle name="Normal 3 2 3 2 2 3 4 3" xfId="4792" xr:uid="{00000000-0005-0000-0000-0000C40E0000}"/>
    <cellStyle name="Normal 3 2 3 2 2 3 4 3 2" xfId="11988" xr:uid="{00000000-0005-0000-0000-0000C50E0000}"/>
    <cellStyle name="Normal 3 2 3 2 2 3 4 4" xfId="8390" xr:uid="{00000000-0005-0000-0000-0000C60E0000}"/>
    <cellStyle name="Normal 3 2 3 2 2 3 5" xfId="2070" xr:uid="{00000000-0005-0000-0000-0000C70E0000}"/>
    <cellStyle name="Normal 3 2 3 2 2 3 5 2" xfId="5668" xr:uid="{00000000-0005-0000-0000-0000C80E0000}"/>
    <cellStyle name="Normal 3 2 3 2 2 3 5 2 2" xfId="12864" xr:uid="{00000000-0005-0000-0000-0000C90E0000}"/>
    <cellStyle name="Normal 3 2 3 2 2 3 5 3" xfId="9266" xr:uid="{00000000-0005-0000-0000-0000CA0E0000}"/>
    <cellStyle name="Normal 3 2 3 2 2 3 6" xfId="3916" xr:uid="{00000000-0005-0000-0000-0000CB0E0000}"/>
    <cellStyle name="Normal 3 2 3 2 2 3 6 2" xfId="11112" xr:uid="{00000000-0005-0000-0000-0000CC0E0000}"/>
    <cellStyle name="Normal 3 2 3 2 2 3 7" xfId="7514" xr:uid="{00000000-0005-0000-0000-0000CD0E0000}"/>
    <cellStyle name="Normal 3 2 3 2 2 4" xfId="461" xr:uid="{00000000-0005-0000-0000-0000CE0E0000}"/>
    <cellStyle name="Normal 3 2 3 2 2 4 2" xfId="1340" xr:uid="{00000000-0005-0000-0000-0000CF0E0000}"/>
    <cellStyle name="Normal 3 2 3 2 2 4 2 2" xfId="3092" xr:uid="{00000000-0005-0000-0000-0000D00E0000}"/>
    <cellStyle name="Normal 3 2 3 2 2 4 2 2 2" xfId="6690" xr:uid="{00000000-0005-0000-0000-0000D10E0000}"/>
    <cellStyle name="Normal 3 2 3 2 2 4 2 2 2 2" xfId="13886" xr:uid="{00000000-0005-0000-0000-0000D20E0000}"/>
    <cellStyle name="Normal 3 2 3 2 2 4 2 2 3" xfId="10288" xr:uid="{00000000-0005-0000-0000-0000D30E0000}"/>
    <cellStyle name="Normal 3 2 3 2 2 4 2 3" xfId="4938" xr:uid="{00000000-0005-0000-0000-0000D40E0000}"/>
    <cellStyle name="Normal 3 2 3 2 2 4 2 3 2" xfId="12134" xr:uid="{00000000-0005-0000-0000-0000D50E0000}"/>
    <cellStyle name="Normal 3 2 3 2 2 4 2 4" xfId="8536" xr:uid="{00000000-0005-0000-0000-0000D60E0000}"/>
    <cellStyle name="Normal 3 2 3 2 2 4 3" xfId="2216" xr:uid="{00000000-0005-0000-0000-0000D70E0000}"/>
    <cellStyle name="Normal 3 2 3 2 2 4 3 2" xfId="5814" xr:uid="{00000000-0005-0000-0000-0000D80E0000}"/>
    <cellStyle name="Normal 3 2 3 2 2 4 3 2 2" xfId="13010" xr:uid="{00000000-0005-0000-0000-0000D90E0000}"/>
    <cellStyle name="Normal 3 2 3 2 2 4 3 3" xfId="9412" xr:uid="{00000000-0005-0000-0000-0000DA0E0000}"/>
    <cellStyle name="Normal 3 2 3 2 2 4 4" xfId="4062" xr:uid="{00000000-0005-0000-0000-0000DB0E0000}"/>
    <cellStyle name="Normal 3 2 3 2 2 4 4 2" xfId="11258" xr:uid="{00000000-0005-0000-0000-0000DC0E0000}"/>
    <cellStyle name="Normal 3 2 3 2 2 4 5" xfId="7660" xr:uid="{00000000-0005-0000-0000-0000DD0E0000}"/>
    <cellStyle name="Normal 3 2 3 2 2 5" xfId="756" xr:uid="{00000000-0005-0000-0000-0000DE0E0000}"/>
    <cellStyle name="Normal 3 2 3 2 2 5 2" xfId="1632" xr:uid="{00000000-0005-0000-0000-0000DF0E0000}"/>
    <cellStyle name="Normal 3 2 3 2 2 5 2 2" xfId="3384" xr:uid="{00000000-0005-0000-0000-0000E00E0000}"/>
    <cellStyle name="Normal 3 2 3 2 2 5 2 2 2" xfId="6982" xr:uid="{00000000-0005-0000-0000-0000E10E0000}"/>
    <cellStyle name="Normal 3 2 3 2 2 5 2 2 2 2" xfId="14178" xr:uid="{00000000-0005-0000-0000-0000E20E0000}"/>
    <cellStyle name="Normal 3 2 3 2 2 5 2 2 3" xfId="10580" xr:uid="{00000000-0005-0000-0000-0000E30E0000}"/>
    <cellStyle name="Normal 3 2 3 2 2 5 2 3" xfId="5230" xr:uid="{00000000-0005-0000-0000-0000E40E0000}"/>
    <cellStyle name="Normal 3 2 3 2 2 5 2 3 2" xfId="12426" xr:uid="{00000000-0005-0000-0000-0000E50E0000}"/>
    <cellStyle name="Normal 3 2 3 2 2 5 2 4" xfId="8828" xr:uid="{00000000-0005-0000-0000-0000E60E0000}"/>
    <cellStyle name="Normal 3 2 3 2 2 5 3" xfId="2508" xr:uid="{00000000-0005-0000-0000-0000E70E0000}"/>
    <cellStyle name="Normal 3 2 3 2 2 5 3 2" xfId="6106" xr:uid="{00000000-0005-0000-0000-0000E80E0000}"/>
    <cellStyle name="Normal 3 2 3 2 2 5 3 2 2" xfId="13302" xr:uid="{00000000-0005-0000-0000-0000E90E0000}"/>
    <cellStyle name="Normal 3 2 3 2 2 5 3 3" xfId="9704" xr:uid="{00000000-0005-0000-0000-0000EA0E0000}"/>
    <cellStyle name="Normal 3 2 3 2 2 5 4" xfId="4354" xr:uid="{00000000-0005-0000-0000-0000EB0E0000}"/>
    <cellStyle name="Normal 3 2 3 2 2 5 4 2" xfId="11550" xr:uid="{00000000-0005-0000-0000-0000EC0E0000}"/>
    <cellStyle name="Normal 3 2 3 2 2 5 5" xfId="7952" xr:uid="{00000000-0005-0000-0000-0000ED0E0000}"/>
    <cellStyle name="Normal 3 2 3 2 2 6" xfId="1048" xr:uid="{00000000-0005-0000-0000-0000EE0E0000}"/>
    <cellStyle name="Normal 3 2 3 2 2 6 2" xfId="2800" xr:uid="{00000000-0005-0000-0000-0000EF0E0000}"/>
    <cellStyle name="Normal 3 2 3 2 2 6 2 2" xfId="6398" xr:uid="{00000000-0005-0000-0000-0000F00E0000}"/>
    <cellStyle name="Normal 3 2 3 2 2 6 2 2 2" xfId="13594" xr:uid="{00000000-0005-0000-0000-0000F10E0000}"/>
    <cellStyle name="Normal 3 2 3 2 2 6 2 3" xfId="9996" xr:uid="{00000000-0005-0000-0000-0000F20E0000}"/>
    <cellStyle name="Normal 3 2 3 2 2 6 3" xfId="4646" xr:uid="{00000000-0005-0000-0000-0000F30E0000}"/>
    <cellStyle name="Normal 3 2 3 2 2 6 3 2" xfId="11842" xr:uid="{00000000-0005-0000-0000-0000F40E0000}"/>
    <cellStyle name="Normal 3 2 3 2 2 6 4" xfId="8244" xr:uid="{00000000-0005-0000-0000-0000F50E0000}"/>
    <cellStyle name="Normal 3 2 3 2 2 7" xfId="1924" xr:uid="{00000000-0005-0000-0000-0000F60E0000}"/>
    <cellStyle name="Normal 3 2 3 2 2 7 2" xfId="5522" xr:uid="{00000000-0005-0000-0000-0000F70E0000}"/>
    <cellStyle name="Normal 3 2 3 2 2 7 2 2" xfId="12718" xr:uid="{00000000-0005-0000-0000-0000F80E0000}"/>
    <cellStyle name="Normal 3 2 3 2 2 7 3" xfId="9120" xr:uid="{00000000-0005-0000-0000-0000F90E0000}"/>
    <cellStyle name="Normal 3 2 3 2 2 8" xfId="3690" xr:uid="{00000000-0005-0000-0000-0000FA0E0000}"/>
    <cellStyle name="Normal 3 2 3 2 2 8 2" xfId="7288" xr:uid="{00000000-0005-0000-0000-0000FB0E0000}"/>
    <cellStyle name="Normal 3 2 3 2 2 8 2 2" xfId="14484" xr:uid="{00000000-0005-0000-0000-0000FC0E0000}"/>
    <cellStyle name="Normal 3 2 3 2 2 8 3" xfId="10886" xr:uid="{00000000-0005-0000-0000-0000FD0E0000}"/>
    <cellStyle name="Normal 3 2 3 2 2 9" xfId="3770" xr:uid="{00000000-0005-0000-0000-0000FE0E0000}"/>
    <cellStyle name="Normal 3 2 3 2 2 9 2" xfId="10966" xr:uid="{00000000-0005-0000-0000-0000FF0E0000}"/>
    <cellStyle name="Normal 3 2 3 2 3" xfId="98" xr:uid="{00000000-0005-0000-0000-0000000F0000}"/>
    <cellStyle name="Normal 3 2 3 2 3 10" xfId="7390" xr:uid="{00000000-0005-0000-0000-0000010F0000}"/>
    <cellStyle name="Normal 3 2 3 2 3 11" xfId="185" xr:uid="{00000000-0005-0000-0000-0000020F0000}"/>
    <cellStyle name="Normal 3 2 3 2 3 2" xfId="270" xr:uid="{00000000-0005-0000-0000-0000030F0000}"/>
    <cellStyle name="Normal 3 2 3 2 3 2 2" xfId="417" xr:uid="{00000000-0005-0000-0000-0000040F0000}"/>
    <cellStyle name="Normal 3 2 3 2 3 2 2 2" xfId="709" xr:uid="{00000000-0005-0000-0000-0000050F0000}"/>
    <cellStyle name="Normal 3 2 3 2 3 2 2 2 2" xfId="1588" xr:uid="{00000000-0005-0000-0000-0000060F0000}"/>
    <cellStyle name="Normal 3 2 3 2 3 2 2 2 2 2" xfId="3340" xr:uid="{00000000-0005-0000-0000-0000070F0000}"/>
    <cellStyle name="Normal 3 2 3 2 3 2 2 2 2 2 2" xfId="6938" xr:uid="{00000000-0005-0000-0000-0000080F0000}"/>
    <cellStyle name="Normal 3 2 3 2 3 2 2 2 2 2 2 2" xfId="14134" xr:uid="{00000000-0005-0000-0000-0000090F0000}"/>
    <cellStyle name="Normal 3 2 3 2 3 2 2 2 2 2 3" xfId="10536" xr:uid="{00000000-0005-0000-0000-00000A0F0000}"/>
    <cellStyle name="Normal 3 2 3 2 3 2 2 2 2 3" xfId="5186" xr:uid="{00000000-0005-0000-0000-00000B0F0000}"/>
    <cellStyle name="Normal 3 2 3 2 3 2 2 2 2 3 2" xfId="12382" xr:uid="{00000000-0005-0000-0000-00000C0F0000}"/>
    <cellStyle name="Normal 3 2 3 2 3 2 2 2 2 4" xfId="8784" xr:uid="{00000000-0005-0000-0000-00000D0F0000}"/>
    <cellStyle name="Normal 3 2 3 2 3 2 2 2 3" xfId="2464" xr:uid="{00000000-0005-0000-0000-00000E0F0000}"/>
    <cellStyle name="Normal 3 2 3 2 3 2 2 2 3 2" xfId="6062" xr:uid="{00000000-0005-0000-0000-00000F0F0000}"/>
    <cellStyle name="Normal 3 2 3 2 3 2 2 2 3 2 2" xfId="13258" xr:uid="{00000000-0005-0000-0000-0000100F0000}"/>
    <cellStyle name="Normal 3 2 3 2 3 2 2 2 3 3" xfId="9660" xr:uid="{00000000-0005-0000-0000-0000110F0000}"/>
    <cellStyle name="Normal 3 2 3 2 3 2 2 2 4" xfId="4310" xr:uid="{00000000-0005-0000-0000-0000120F0000}"/>
    <cellStyle name="Normal 3 2 3 2 3 2 2 2 4 2" xfId="11506" xr:uid="{00000000-0005-0000-0000-0000130F0000}"/>
    <cellStyle name="Normal 3 2 3 2 3 2 2 2 5" xfId="7908" xr:uid="{00000000-0005-0000-0000-0000140F0000}"/>
    <cellStyle name="Normal 3 2 3 2 3 2 2 3" xfId="1004" xr:uid="{00000000-0005-0000-0000-0000150F0000}"/>
    <cellStyle name="Normal 3 2 3 2 3 2 2 3 2" xfId="1880" xr:uid="{00000000-0005-0000-0000-0000160F0000}"/>
    <cellStyle name="Normal 3 2 3 2 3 2 2 3 2 2" xfId="3632" xr:uid="{00000000-0005-0000-0000-0000170F0000}"/>
    <cellStyle name="Normal 3 2 3 2 3 2 2 3 2 2 2" xfId="7230" xr:uid="{00000000-0005-0000-0000-0000180F0000}"/>
    <cellStyle name="Normal 3 2 3 2 3 2 2 3 2 2 2 2" xfId="14426" xr:uid="{00000000-0005-0000-0000-0000190F0000}"/>
    <cellStyle name="Normal 3 2 3 2 3 2 2 3 2 2 3" xfId="10828" xr:uid="{00000000-0005-0000-0000-00001A0F0000}"/>
    <cellStyle name="Normal 3 2 3 2 3 2 2 3 2 3" xfId="5478" xr:uid="{00000000-0005-0000-0000-00001B0F0000}"/>
    <cellStyle name="Normal 3 2 3 2 3 2 2 3 2 3 2" xfId="12674" xr:uid="{00000000-0005-0000-0000-00001C0F0000}"/>
    <cellStyle name="Normal 3 2 3 2 3 2 2 3 2 4" xfId="9076" xr:uid="{00000000-0005-0000-0000-00001D0F0000}"/>
    <cellStyle name="Normal 3 2 3 2 3 2 2 3 3" xfId="2756" xr:uid="{00000000-0005-0000-0000-00001E0F0000}"/>
    <cellStyle name="Normal 3 2 3 2 3 2 2 3 3 2" xfId="6354" xr:uid="{00000000-0005-0000-0000-00001F0F0000}"/>
    <cellStyle name="Normal 3 2 3 2 3 2 2 3 3 2 2" xfId="13550" xr:uid="{00000000-0005-0000-0000-0000200F0000}"/>
    <cellStyle name="Normal 3 2 3 2 3 2 2 3 3 3" xfId="9952" xr:uid="{00000000-0005-0000-0000-0000210F0000}"/>
    <cellStyle name="Normal 3 2 3 2 3 2 2 3 4" xfId="4602" xr:uid="{00000000-0005-0000-0000-0000220F0000}"/>
    <cellStyle name="Normal 3 2 3 2 3 2 2 3 4 2" xfId="11798" xr:uid="{00000000-0005-0000-0000-0000230F0000}"/>
    <cellStyle name="Normal 3 2 3 2 3 2 2 3 5" xfId="8200" xr:uid="{00000000-0005-0000-0000-0000240F0000}"/>
    <cellStyle name="Normal 3 2 3 2 3 2 2 4" xfId="1296" xr:uid="{00000000-0005-0000-0000-0000250F0000}"/>
    <cellStyle name="Normal 3 2 3 2 3 2 2 4 2" xfId="3048" xr:uid="{00000000-0005-0000-0000-0000260F0000}"/>
    <cellStyle name="Normal 3 2 3 2 3 2 2 4 2 2" xfId="6646" xr:uid="{00000000-0005-0000-0000-0000270F0000}"/>
    <cellStyle name="Normal 3 2 3 2 3 2 2 4 2 2 2" xfId="13842" xr:uid="{00000000-0005-0000-0000-0000280F0000}"/>
    <cellStyle name="Normal 3 2 3 2 3 2 2 4 2 3" xfId="10244" xr:uid="{00000000-0005-0000-0000-0000290F0000}"/>
    <cellStyle name="Normal 3 2 3 2 3 2 2 4 3" xfId="4894" xr:uid="{00000000-0005-0000-0000-00002A0F0000}"/>
    <cellStyle name="Normal 3 2 3 2 3 2 2 4 3 2" xfId="12090" xr:uid="{00000000-0005-0000-0000-00002B0F0000}"/>
    <cellStyle name="Normal 3 2 3 2 3 2 2 4 4" xfId="8492" xr:uid="{00000000-0005-0000-0000-00002C0F0000}"/>
    <cellStyle name="Normal 3 2 3 2 3 2 2 5" xfId="2172" xr:uid="{00000000-0005-0000-0000-00002D0F0000}"/>
    <cellStyle name="Normal 3 2 3 2 3 2 2 5 2" xfId="5770" xr:uid="{00000000-0005-0000-0000-00002E0F0000}"/>
    <cellStyle name="Normal 3 2 3 2 3 2 2 5 2 2" xfId="12966" xr:uid="{00000000-0005-0000-0000-00002F0F0000}"/>
    <cellStyle name="Normal 3 2 3 2 3 2 2 5 3" xfId="9368" xr:uid="{00000000-0005-0000-0000-0000300F0000}"/>
    <cellStyle name="Normal 3 2 3 2 3 2 2 6" xfId="4018" xr:uid="{00000000-0005-0000-0000-0000310F0000}"/>
    <cellStyle name="Normal 3 2 3 2 3 2 2 6 2" xfId="11214" xr:uid="{00000000-0005-0000-0000-0000320F0000}"/>
    <cellStyle name="Normal 3 2 3 2 3 2 2 7" xfId="7616" xr:uid="{00000000-0005-0000-0000-0000330F0000}"/>
    <cellStyle name="Normal 3 2 3 2 3 2 3" xfId="563" xr:uid="{00000000-0005-0000-0000-0000340F0000}"/>
    <cellStyle name="Normal 3 2 3 2 3 2 3 2" xfId="1442" xr:uid="{00000000-0005-0000-0000-0000350F0000}"/>
    <cellStyle name="Normal 3 2 3 2 3 2 3 2 2" xfId="3194" xr:uid="{00000000-0005-0000-0000-0000360F0000}"/>
    <cellStyle name="Normal 3 2 3 2 3 2 3 2 2 2" xfId="6792" xr:uid="{00000000-0005-0000-0000-0000370F0000}"/>
    <cellStyle name="Normal 3 2 3 2 3 2 3 2 2 2 2" xfId="13988" xr:uid="{00000000-0005-0000-0000-0000380F0000}"/>
    <cellStyle name="Normal 3 2 3 2 3 2 3 2 2 3" xfId="10390" xr:uid="{00000000-0005-0000-0000-0000390F0000}"/>
    <cellStyle name="Normal 3 2 3 2 3 2 3 2 3" xfId="5040" xr:uid="{00000000-0005-0000-0000-00003A0F0000}"/>
    <cellStyle name="Normal 3 2 3 2 3 2 3 2 3 2" xfId="12236" xr:uid="{00000000-0005-0000-0000-00003B0F0000}"/>
    <cellStyle name="Normal 3 2 3 2 3 2 3 2 4" xfId="8638" xr:uid="{00000000-0005-0000-0000-00003C0F0000}"/>
    <cellStyle name="Normal 3 2 3 2 3 2 3 3" xfId="2318" xr:uid="{00000000-0005-0000-0000-00003D0F0000}"/>
    <cellStyle name="Normal 3 2 3 2 3 2 3 3 2" xfId="5916" xr:uid="{00000000-0005-0000-0000-00003E0F0000}"/>
    <cellStyle name="Normal 3 2 3 2 3 2 3 3 2 2" xfId="13112" xr:uid="{00000000-0005-0000-0000-00003F0F0000}"/>
    <cellStyle name="Normal 3 2 3 2 3 2 3 3 3" xfId="9514" xr:uid="{00000000-0005-0000-0000-0000400F0000}"/>
    <cellStyle name="Normal 3 2 3 2 3 2 3 4" xfId="4164" xr:uid="{00000000-0005-0000-0000-0000410F0000}"/>
    <cellStyle name="Normal 3 2 3 2 3 2 3 4 2" xfId="11360" xr:uid="{00000000-0005-0000-0000-0000420F0000}"/>
    <cellStyle name="Normal 3 2 3 2 3 2 3 5" xfId="7762" xr:uid="{00000000-0005-0000-0000-0000430F0000}"/>
    <cellStyle name="Normal 3 2 3 2 3 2 4" xfId="858" xr:uid="{00000000-0005-0000-0000-0000440F0000}"/>
    <cellStyle name="Normal 3 2 3 2 3 2 4 2" xfId="1734" xr:uid="{00000000-0005-0000-0000-0000450F0000}"/>
    <cellStyle name="Normal 3 2 3 2 3 2 4 2 2" xfId="3486" xr:uid="{00000000-0005-0000-0000-0000460F0000}"/>
    <cellStyle name="Normal 3 2 3 2 3 2 4 2 2 2" xfId="7084" xr:uid="{00000000-0005-0000-0000-0000470F0000}"/>
    <cellStyle name="Normal 3 2 3 2 3 2 4 2 2 2 2" xfId="14280" xr:uid="{00000000-0005-0000-0000-0000480F0000}"/>
    <cellStyle name="Normal 3 2 3 2 3 2 4 2 2 3" xfId="10682" xr:uid="{00000000-0005-0000-0000-0000490F0000}"/>
    <cellStyle name="Normal 3 2 3 2 3 2 4 2 3" xfId="5332" xr:uid="{00000000-0005-0000-0000-00004A0F0000}"/>
    <cellStyle name="Normal 3 2 3 2 3 2 4 2 3 2" xfId="12528" xr:uid="{00000000-0005-0000-0000-00004B0F0000}"/>
    <cellStyle name="Normal 3 2 3 2 3 2 4 2 4" xfId="8930" xr:uid="{00000000-0005-0000-0000-00004C0F0000}"/>
    <cellStyle name="Normal 3 2 3 2 3 2 4 3" xfId="2610" xr:uid="{00000000-0005-0000-0000-00004D0F0000}"/>
    <cellStyle name="Normal 3 2 3 2 3 2 4 3 2" xfId="6208" xr:uid="{00000000-0005-0000-0000-00004E0F0000}"/>
    <cellStyle name="Normal 3 2 3 2 3 2 4 3 2 2" xfId="13404" xr:uid="{00000000-0005-0000-0000-00004F0F0000}"/>
    <cellStyle name="Normal 3 2 3 2 3 2 4 3 3" xfId="9806" xr:uid="{00000000-0005-0000-0000-0000500F0000}"/>
    <cellStyle name="Normal 3 2 3 2 3 2 4 4" xfId="4456" xr:uid="{00000000-0005-0000-0000-0000510F0000}"/>
    <cellStyle name="Normal 3 2 3 2 3 2 4 4 2" xfId="11652" xr:uid="{00000000-0005-0000-0000-0000520F0000}"/>
    <cellStyle name="Normal 3 2 3 2 3 2 4 5" xfId="8054" xr:uid="{00000000-0005-0000-0000-0000530F0000}"/>
    <cellStyle name="Normal 3 2 3 2 3 2 5" xfId="1150" xr:uid="{00000000-0005-0000-0000-0000540F0000}"/>
    <cellStyle name="Normal 3 2 3 2 3 2 5 2" xfId="2902" xr:uid="{00000000-0005-0000-0000-0000550F0000}"/>
    <cellStyle name="Normal 3 2 3 2 3 2 5 2 2" xfId="6500" xr:uid="{00000000-0005-0000-0000-0000560F0000}"/>
    <cellStyle name="Normal 3 2 3 2 3 2 5 2 2 2" xfId="13696" xr:uid="{00000000-0005-0000-0000-0000570F0000}"/>
    <cellStyle name="Normal 3 2 3 2 3 2 5 2 3" xfId="10098" xr:uid="{00000000-0005-0000-0000-0000580F0000}"/>
    <cellStyle name="Normal 3 2 3 2 3 2 5 3" xfId="4748" xr:uid="{00000000-0005-0000-0000-0000590F0000}"/>
    <cellStyle name="Normal 3 2 3 2 3 2 5 3 2" xfId="11944" xr:uid="{00000000-0005-0000-0000-00005A0F0000}"/>
    <cellStyle name="Normal 3 2 3 2 3 2 5 4" xfId="8346" xr:uid="{00000000-0005-0000-0000-00005B0F0000}"/>
    <cellStyle name="Normal 3 2 3 2 3 2 6" xfId="2026" xr:uid="{00000000-0005-0000-0000-00005C0F0000}"/>
    <cellStyle name="Normal 3 2 3 2 3 2 6 2" xfId="5624" xr:uid="{00000000-0005-0000-0000-00005D0F0000}"/>
    <cellStyle name="Normal 3 2 3 2 3 2 6 2 2" xfId="12820" xr:uid="{00000000-0005-0000-0000-00005E0F0000}"/>
    <cellStyle name="Normal 3 2 3 2 3 2 6 3" xfId="9222" xr:uid="{00000000-0005-0000-0000-00005F0F0000}"/>
    <cellStyle name="Normal 3 2 3 2 3 2 7" xfId="3872" xr:uid="{00000000-0005-0000-0000-0000600F0000}"/>
    <cellStyle name="Normal 3 2 3 2 3 2 7 2" xfId="11068" xr:uid="{00000000-0005-0000-0000-0000610F0000}"/>
    <cellStyle name="Normal 3 2 3 2 3 2 8" xfId="7470" xr:uid="{00000000-0005-0000-0000-0000620F0000}"/>
    <cellStyle name="Normal 3 2 3 2 3 3" xfId="337" xr:uid="{00000000-0005-0000-0000-0000630F0000}"/>
    <cellStyle name="Normal 3 2 3 2 3 3 2" xfId="629" xr:uid="{00000000-0005-0000-0000-0000640F0000}"/>
    <cellStyle name="Normal 3 2 3 2 3 3 2 2" xfId="1508" xr:uid="{00000000-0005-0000-0000-0000650F0000}"/>
    <cellStyle name="Normal 3 2 3 2 3 3 2 2 2" xfId="3260" xr:uid="{00000000-0005-0000-0000-0000660F0000}"/>
    <cellStyle name="Normal 3 2 3 2 3 3 2 2 2 2" xfId="6858" xr:uid="{00000000-0005-0000-0000-0000670F0000}"/>
    <cellStyle name="Normal 3 2 3 2 3 3 2 2 2 2 2" xfId="14054" xr:uid="{00000000-0005-0000-0000-0000680F0000}"/>
    <cellStyle name="Normal 3 2 3 2 3 3 2 2 2 3" xfId="10456" xr:uid="{00000000-0005-0000-0000-0000690F0000}"/>
    <cellStyle name="Normal 3 2 3 2 3 3 2 2 3" xfId="5106" xr:uid="{00000000-0005-0000-0000-00006A0F0000}"/>
    <cellStyle name="Normal 3 2 3 2 3 3 2 2 3 2" xfId="12302" xr:uid="{00000000-0005-0000-0000-00006B0F0000}"/>
    <cellStyle name="Normal 3 2 3 2 3 3 2 2 4" xfId="8704" xr:uid="{00000000-0005-0000-0000-00006C0F0000}"/>
    <cellStyle name="Normal 3 2 3 2 3 3 2 3" xfId="2384" xr:uid="{00000000-0005-0000-0000-00006D0F0000}"/>
    <cellStyle name="Normal 3 2 3 2 3 3 2 3 2" xfId="5982" xr:uid="{00000000-0005-0000-0000-00006E0F0000}"/>
    <cellStyle name="Normal 3 2 3 2 3 3 2 3 2 2" xfId="13178" xr:uid="{00000000-0005-0000-0000-00006F0F0000}"/>
    <cellStyle name="Normal 3 2 3 2 3 3 2 3 3" xfId="9580" xr:uid="{00000000-0005-0000-0000-0000700F0000}"/>
    <cellStyle name="Normal 3 2 3 2 3 3 2 4" xfId="4230" xr:uid="{00000000-0005-0000-0000-0000710F0000}"/>
    <cellStyle name="Normal 3 2 3 2 3 3 2 4 2" xfId="11426" xr:uid="{00000000-0005-0000-0000-0000720F0000}"/>
    <cellStyle name="Normal 3 2 3 2 3 3 2 5" xfId="7828" xr:uid="{00000000-0005-0000-0000-0000730F0000}"/>
    <cellStyle name="Normal 3 2 3 2 3 3 3" xfId="924" xr:uid="{00000000-0005-0000-0000-0000740F0000}"/>
    <cellStyle name="Normal 3 2 3 2 3 3 3 2" xfId="1800" xr:uid="{00000000-0005-0000-0000-0000750F0000}"/>
    <cellStyle name="Normal 3 2 3 2 3 3 3 2 2" xfId="3552" xr:uid="{00000000-0005-0000-0000-0000760F0000}"/>
    <cellStyle name="Normal 3 2 3 2 3 3 3 2 2 2" xfId="7150" xr:uid="{00000000-0005-0000-0000-0000770F0000}"/>
    <cellStyle name="Normal 3 2 3 2 3 3 3 2 2 2 2" xfId="14346" xr:uid="{00000000-0005-0000-0000-0000780F0000}"/>
    <cellStyle name="Normal 3 2 3 2 3 3 3 2 2 3" xfId="10748" xr:uid="{00000000-0005-0000-0000-0000790F0000}"/>
    <cellStyle name="Normal 3 2 3 2 3 3 3 2 3" xfId="5398" xr:uid="{00000000-0005-0000-0000-00007A0F0000}"/>
    <cellStyle name="Normal 3 2 3 2 3 3 3 2 3 2" xfId="12594" xr:uid="{00000000-0005-0000-0000-00007B0F0000}"/>
    <cellStyle name="Normal 3 2 3 2 3 3 3 2 4" xfId="8996" xr:uid="{00000000-0005-0000-0000-00007C0F0000}"/>
    <cellStyle name="Normal 3 2 3 2 3 3 3 3" xfId="2676" xr:uid="{00000000-0005-0000-0000-00007D0F0000}"/>
    <cellStyle name="Normal 3 2 3 2 3 3 3 3 2" xfId="6274" xr:uid="{00000000-0005-0000-0000-00007E0F0000}"/>
    <cellStyle name="Normal 3 2 3 2 3 3 3 3 2 2" xfId="13470" xr:uid="{00000000-0005-0000-0000-00007F0F0000}"/>
    <cellStyle name="Normal 3 2 3 2 3 3 3 3 3" xfId="9872" xr:uid="{00000000-0005-0000-0000-0000800F0000}"/>
    <cellStyle name="Normal 3 2 3 2 3 3 3 4" xfId="4522" xr:uid="{00000000-0005-0000-0000-0000810F0000}"/>
    <cellStyle name="Normal 3 2 3 2 3 3 3 4 2" xfId="11718" xr:uid="{00000000-0005-0000-0000-0000820F0000}"/>
    <cellStyle name="Normal 3 2 3 2 3 3 3 5" xfId="8120" xr:uid="{00000000-0005-0000-0000-0000830F0000}"/>
    <cellStyle name="Normal 3 2 3 2 3 3 4" xfId="1216" xr:uid="{00000000-0005-0000-0000-0000840F0000}"/>
    <cellStyle name="Normal 3 2 3 2 3 3 4 2" xfId="2968" xr:uid="{00000000-0005-0000-0000-0000850F0000}"/>
    <cellStyle name="Normal 3 2 3 2 3 3 4 2 2" xfId="6566" xr:uid="{00000000-0005-0000-0000-0000860F0000}"/>
    <cellStyle name="Normal 3 2 3 2 3 3 4 2 2 2" xfId="13762" xr:uid="{00000000-0005-0000-0000-0000870F0000}"/>
    <cellStyle name="Normal 3 2 3 2 3 3 4 2 3" xfId="10164" xr:uid="{00000000-0005-0000-0000-0000880F0000}"/>
    <cellStyle name="Normal 3 2 3 2 3 3 4 3" xfId="4814" xr:uid="{00000000-0005-0000-0000-0000890F0000}"/>
    <cellStyle name="Normal 3 2 3 2 3 3 4 3 2" xfId="12010" xr:uid="{00000000-0005-0000-0000-00008A0F0000}"/>
    <cellStyle name="Normal 3 2 3 2 3 3 4 4" xfId="8412" xr:uid="{00000000-0005-0000-0000-00008B0F0000}"/>
    <cellStyle name="Normal 3 2 3 2 3 3 5" xfId="2092" xr:uid="{00000000-0005-0000-0000-00008C0F0000}"/>
    <cellStyle name="Normal 3 2 3 2 3 3 5 2" xfId="5690" xr:uid="{00000000-0005-0000-0000-00008D0F0000}"/>
    <cellStyle name="Normal 3 2 3 2 3 3 5 2 2" xfId="12886" xr:uid="{00000000-0005-0000-0000-00008E0F0000}"/>
    <cellStyle name="Normal 3 2 3 2 3 3 5 3" xfId="9288" xr:uid="{00000000-0005-0000-0000-00008F0F0000}"/>
    <cellStyle name="Normal 3 2 3 2 3 3 6" xfId="3938" xr:uid="{00000000-0005-0000-0000-0000900F0000}"/>
    <cellStyle name="Normal 3 2 3 2 3 3 6 2" xfId="11134" xr:uid="{00000000-0005-0000-0000-0000910F0000}"/>
    <cellStyle name="Normal 3 2 3 2 3 3 7" xfId="7536" xr:uid="{00000000-0005-0000-0000-0000920F0000}"/>
    <cellStyle name="Normal 3 2 3 2 3 4" xfId="483" xr:uid="{00000000-0005-0000-0000-0000930F0000}"/>
    <cellStyle name="Normal 3 2 3 2 3 4 2" xfId="1362" xr:uid="{00000000-0005-0000-0000-0000940F0000}"/>
    <cellStyle name="Normal 3 2 3 2 3 4 2 2" xfId="3114" xr:uid="{00000000-0005-0000-0000-0000950F0000}"/>
    <cellStyle name="Normal 3 2 3 2 3 4 2 2 2" xfId="6712" xr:uid="{00000000-0005-0000-0000-0000960F0000}"/>
    <cellStyle name="Normal 3 2 3 2 3 4 2 2 2 2" xfId="13908" xr:uid="{00000000-0005-0000-0000-0000970F0000}"/>
    <cellStyle name="Normal 3 2 3 2 3 4 2 2 3" xfId="10310" xr:uid="{00000000-0005-0000-0000-0000980F0000}"/>
    <cellStyle name="Normal 3 2 3 2 3 4 2 3" xfId="4960" xr:uid="{00000000-0005-0000-0000-0000990F0000}"/>
    <cellStyle name="Normal 3 2 3 2 3 4 2 3 2" xfId="12156" xr:uid="{00000000-0005-0000-0000-00009A0F0000}"/>
    <cellStyle name="Normal 3 2 3 2 3 4 2 4" xfId="8558" xr:uid="{00000000-0005-0000-0000-00009B0F0000}"/>
    <cellStyle name="Normal 3 2 3 2 3 4 3" xfId="2238" xr:uid="{00000000-0005-0000-0000-00009C0F0000}"/>
    <cellStyle name="Normal 3 2 3 2 3 4 3 2" xfId="5836" xr:uid="{00000000-0005-0000-0000-00009D0F0000}"/>
    <cellStyle name="Normal 3 2 3 2 3 4 3 2 2" xfId="13032" xr:uid="{00000000-0005-0000-0000-00009E0F0000}"/>
    <cellStyle name="Normal 3 2 3 2 3 4 3 3" xfId="9434" xr:uid="{00000000-0005-0000-0000-00009F0F0000}"/>
    <cellStyle name="Normal 3 2 3 2 3 4 4" xfId="4084" xr:uid="{00000000-0005-0000-0000-0000A00F0000}"/>
    <cellStyle name="Normal 3 2 3 2 3 4 4 2" xfId="11280" xr:uid="{00000000-0005-0000-0000-0000A10F0000}"/>
    <cellStyle name="Normal 3 2 3 2 3 4 5" xfId="7682" xr:uid="{00000000-0005-0000-0000-0000A20F0000}"/>
    <cellStyle name="Normal 3 2 3 2 3 5" xfId="778" xr:uid="{00000000-0005-0000-0000-0000A30F0000}"/>
    <cellStyle name="Normal 3 2 3 2 3 5 2" xfId="1654" xr:uid="{00000000-0005-0000-0000-0000A40F0000}"/>
    <cellStyle name="Normal 3 2 3 2 3 5 2 2" xfId="3406" xr:uid="{00000000-0005-0000-0000-0000A50F0000}"/>
    <cellStyle name="Normal 3 2 3 2 3 5 2 2 2" xfId="7004" xr:uid="{00000000-0005-0000-0000-0000A60F0000}"/>
    <cellStyle name="Normal 3 2 3 2 3 5 2 2 2 2" xfId="14200" xr:uid="{00000000-0005-0000-0000-0000A70F0000}"/>
    <cellStyle name="Normal 3 2 3 2 3 5 2 2 3" xfId="10602" xr:uid="{00000000-0005-0000-0000-0000A80F0000}"/>
    <cellStyle name="Normal 3 2 3 2 3 5 2 3" xfId="5252" xr:uid="{00000000-0005-0000-0000-0000A90F0000}"/>
    <cellStyle name="Normal 3 2 3 2 3 5 2 3 2" xfId="12448" xr:uid="{00000000-0005-0000-0000-0000AA0F0000}"/>
    <cellStyle name="Normal 3 2 3 2 3 5 2 4" xfId="8850" xr:uid="{00000000-0005-0000-0000-0000AB0F0000}"/>
    <cellStyle name="Normal 3 2 3 2 3 5 3" xfId="2530" xr:uid="{00000000-0005-0000-0000-0000AC0F0000}"/>
    <cellStyle name="Normal 3 2 3 2 3 5 3 2" xfId="6128" xr:uid="{00000000-0005-0000-0000-0000AD0F0000}"/>
    <cellStyle name="Normal 3 2 3 2 3 5 3 2 2" xfId="13324" xr:uid="{00000000-0005-0000-0000-0000AE0F0000}"/>
    <cellStyle name="Normal 3 2 3 2 3 5 3 3" xfId="9726" xr:uid="{00000000-0005-0000-0000-0000AF0F0000}"/>
    <cellStyle name="Normal 3 2 3 2 3 5 4" xfId="4376" xr:uid="{00000000-0005-0000-0000-0000B00F0000}"/>
    <cellStyle name="Normal 3 2 3 2 3 5 4 2" xfId="11572" xr:uid="{00000000-0005-0000-0000-0000B10F0000}"/>
    <cellStyle name="Normal 3 2 3 2 3 5 5" xfId="7974" xr:uid="{00000000-0005-0000-0000-0000B20F0000}"/>
    <cellStyle name="Normal 3 2 3 2 3 6" xfId="1070" xr:uid="{00000000-0005-0000-0000-0000B30F0000}"/>
    <cellStyle name="Normal 3 2 3 2 3 6 2" xfId="2822" xr:uid="{00000000-0005-0000-0000-0000B40F0000}"/>
    <cellStyle name="Normal 3 2 3 2 3 6 2 2" xfId="6420" xr:uid="{00000000-0005-0000-0000-0000B50F0000}"/>
    <cellStyle name="Normal 3 2 3 2 3 6 2 2 2" xfId="13616" xr:uid="{00000000-0005-0000-0000-0000B60F0000}"/>
    <cellStyle name="Normal 3 2 3 2 3 6 2 3" xfId="10018" xr:uid="{00000000-0005-0000-0000-0000B70F0000}"/>
    <cellStyle name="Normal 3 2 3 2 3 6 3" xfId="4668" xr:uid="{00000000-0005-0000-0000-0000B80F0000}"/>
    <cellStyle name="Normal 3 2 3 2 3 6 3 2" xfId="11864" xr:uid="{00000000-0005-0000-0000-0000B90F0000}"/>
    <cellStyle name="Normal 3 2 3 2 3 6 4" xfId="8266" xr:uid="{00000000-0005-0000-0000-0000BA0F0000}"/>
    <cellStyle name="Normal 3 2 3 2 3 7" xfId="1946" xr:uid="{00000000-0005-0000-0000-0000BB0F0000}"/>
    <cellStyle name="Normal 3 2 3 2 3 7 2" xfId="5544" xr:uid="{00000000-0005-0000-0000-0000BC0F0000}"/>
    <cellStyle name="Normal 3 2 3 2 3 7 2 2" xfId="12740" xr:uid="{00000000-0005-0000-0000-0000BD0F0000}"/>
    <cellStyle name="Normal 3 2 3 2 3 7 3" xfId="9142" xr:uid="{00000000-0005-0000-0000-0000BE0F0000}"/>
    <cellStyle name="Normal 3 2 3 2 3 8" xfId="3712" xr:uid="{00000000-0005-0000-0000-0000BF0F0000}"/>
    <cellStyle name="Normal 3 2 3 2 3 8 2" xfId="7310" xr:uid="{00000000-0005-0000-0000-0000C00F0000}"/>
    <cellStyle name="Normal 3 2 3 2 3 8 2 2" xfId="14506" xr:uid="{00000000-0005-0000-0000-0000C10F0000}"/>
    <cellStyle name="Normal 3 2 3 2 3 8 3" xfId="10908" xr:uid="{00000000-0005-0000-0000-0000C20F0000}"/>
    <cellStyle name="Normal 3 2 3 2 3 9" xfId="3792" xr:uid="{00000000-0005-0000-0000-0000C30F0000}"/>
    <cellStyle name="Normal 3 2 3 2 3 9 2" xfId="10988" xr:uid="{00000000-0005-0000-0000-0000C40F0000}"/>
    <cellStyle name="Normal 3 2 3 2 4" xfId="115" xr:uid="{00000000-0005-0000-0000-0000C50F0000}"/>
    <cellStyle name="Normal 3 2 3 2 4 10" xfId="201" xr:uid="{00000000-0005-0000-0000-0000C60F0000}"/>
    <cellStyle name="Normal 3 2 3 2 4 2" xfId="351" xr:uid="{00000000-0005-0000-0000-0000C70F0000}"/>
    <cellStyle name="Normal 3 2 3 2 4 2 2" xfId="643" xr:uid="{00000000-0005-0000-0000-0000C80F0000}"/>
    <cellStyle name="Normal 3 2 3 2 4 2 2 2" xfId="1522" xr:uid="{00000000-0005-0000-0000-0000C90F0000}"/>
    <cellStyle name="Normal 3 2 3 2 4 2 2 2 2" xfId="3274" xr:uid="{00000000-0005-0000-0000-0000CA0F0000}"/>
    <cellStyle name="Normal 3 2 3 2 4 2 2 2 2 2" xfId="6872" xr:uid="{00000000-0005-0000-0000-0000CB0F0000}"/>
    <cellStyle name="Normal 3 2 3 2 4 2 2 2 2 2 2" xfId="14068" xr:uid="{00000000-0005-0000-0000-0000CC0F0000}"/>
    <cellStyle name="Normal 3 2 3 2 4 2 2 2 2 3" xfId="10470" xr:uid="{00000000-0005-0000-0000-0000CD0F0000}"/>
    <cellStyle name="Normal 3 2 3 2 4 2 2 2 3" xfId="5120" xr:uid="{00000000-0005-0000-0000-0000CE0F0000}"/>
    <cellStyle name="Normal 3 2 3 2 4 2 2 2 3 2" xfId="12316" xr:uid="{00000000-0005-0000-0000-0000CF0F0000}"/>
    <cellStyle name="Normal 3 2 3 2 4 2 2 2 4" xfId="8718" xr:uid="{00000000-0005-0000-0000-0000D00F0000}"/>
    <cellStyle name="Normal 3 2 3 2 4 2 2 3" xfId="2398" xr:uid="{00000000-0005-0000-0000-0000D10F0000}"/>
    <cellStyle name="Normal 3 2 3 2 4 2 2 3 2" xfId="5996" xr:uid="{00000000-0005-0000-0000-0000D20F0000}"/>
    <cellStyle name="Normal 3 2 3 2 4 2 2 3 2 2" xfId="13192" xr:uid="{00000000-0005-0000-0000-0000D30F0000}"/>
    <cellStyle name="Normal 3 2 3 2 4 2 2 3 3" xfId="9594" xr:uid="{00000000-0005-0000-0000-0000D40F0000}"/>
    <cellStyle name="Normal 3 2 3 2 4 2 2 4" xfId="4244" xr:uid="{00000000-0005-0000-0000-0000D50F0000}"/>
    <cellStyle name="Normal 3 2 3 2 4 2 2 4 2" xfId="11440" xr:uid="{00000000-0005-0000-0000-0000D60F0000}"/>
    <cellStyle name="Normal 3 2 3 2 4 2 2 5" xfId="7842" xr:uid="{00000000-0005-0000-0000-0000D70F0000}"/>
    <cellStyle name="Normal 3 2 3 2 4 2 3" xfId="938" xr:uid="{00000000-0005-0000-0000-0000D80F0000}"/>
    <cellStyle name="Normal 3 2 3 2 4 2 3 2" xfId="1814" xr:uid="{00000000-0005-0000-0000-0000D90F0000}"/>
    <cellStyle name="Normal 3 2 3 2 4 2 3 2 2" xfId="3566" xr:uid="{00000000-0005-0000-0000-0000DA0F0000}"/>
    <cellStyle name="Normal 3 2 3 2 4 2 3 2 2 2" xfId="7164" xr:uid="{00000000-0005-0000-0000-0000DB0F0000}"/>
    <cellStyle name="Normal 3 2 3 2 4 2 3 2 2 2 2" xfId="14360" xr:uid="{00000000-0005-0000-0000-0000DC0F0000}"/>
    <cellStyle name="Normal 3 2 3 2 4 2 3 2 2 3" xfId="10762" xr:uid="{00000000-0005-0000-0000-0000DD0F0000}"/>
    <cellStyle name="Normal 3 2 3 2 4 2 3 2 3" xfId="5412" xr:uid="{00000000-0005-0000-0000-0000DE0F0000}"/>
    <cellStyle name="Normal 3 2 3 2 4 2 3 2 3 2" xfId="12608" xr:uid="{00000000-0005-0000-0000-0000DF0F0000}"/>
    <cellStyle name="Normal 3 2 3 2 4 2 3 2 4" xfId="9010" xr:uid="{00000000-0005-0000-0000-0000E00F0000}"/>
    <cellStyle name="Normal 3 2 3 2 4 2 3 3" xfId="2690" xr:uid="{00000000-0005-0000-0000-0000E10F0000}"/>
    <cellStyle name="Normal 3 2 3 2 4 2 3 3 2" xfId="6288" xr:uid="{00000000-0005-0000-0000-0000E20F0000}"/>
    <cellStyle name="Normal 3 2 3 2 4 2 3 3 2 2" xfId="13484" xr:uid="{00000000-0005-0000-0000-0000E30F0000}"/>
    <cellStyle name="Normal 3 2 3 2 4 2 3 3 3" xfId="9886" xr:uid="{00000000-0005-0000-0000-0000E40F0000}"/>
    <cellStyle name="Normal 3 2 3 2 4 2 3 4" xfId="4536" xr:uid="{00000000-0005-0000-0000-0000E50F0000}"/>
    <cellStyle name="Normal 3 2 3 2 4 2 3 4 2" xfId="11732" xr:uid="{00000000-0005-0000-0000-0000E60F0000}"/>
    <cellStyle name="Normal 3 2 3 2 4 2 3 5" xfId="8134" xr:uid="{00000000-0005-0000-0000-0000E70F0000}"/>
    <cellStyle name="Normal 3 2 3 2 4 2 4" xfId="1230" xr:uid="{00000000-0005-0000-0000-0000E80F0000}"/>
    <cellStyle name="Normal 3 2 3 2 4 2 4 2" xfId="2982" xr:uid="{00000000-0005-0000-0000-0000E90F0000}"/>
    <cellStyle name="Normal 3 2 3 2 4 2 4 2 2" xfId="6580" xr:uid="{00000000-0005-0000-0000-0000EA0F0000}"/>
    <cellStyle name="Normal 3 2 3 2 4 2 4 2 2 2" xfId="13776" xr:uid="{00000000-0005-0000-0000-0000EB0F0000}"/>
    <cellStyle name="Normal 3 2 3 2 4 2 4 2 3" xfId="10178" xr:uid="{00000000-0005-0000-0000-0000EC0F0000}"/>
    <cellStyle name="Normal 3 2 3 2 4 2 4 3" xfId="4828" xr:uid="{00000000-0005-0000-0000-0000ED0F0000}"/>
    <cellStyle name="Normal 3 2 3 2 4 2 4 3 2" xfId="12024" xr:uid="{00000000-0005-0000-0000-0000EE0F0000}"/>
    <cellStyle name="Normal 3 2 3 2 4 2 4 4" xfId="8426" xr:uid="{00000000-0005-0000-0000-0000EF0F0000}"/>
    <cellStyle name="Normal 3 2 3 2 4 2 5" xfId="2106" xr:uid="{00000000-0005-0000-0000-0000F00F0000}"/>
    <cellStyle name="Normal 3 2 3 2 4 2 5 2" xfId="5704" xr:uid="{00000000-0005-0000-0000-0000F10F0000}"/>
    <cellStyle name="Normal 3 2 3 2 4 2 5 2 2" xfId="12900" xr:uid="{00000000-0005-0000-0000-0000F20F0000}"/>
    <cellStyle name="Normal 3 2 3 2 4 2 5 3" xfId="9302" xr:uid="{00000000-0005-0000-0000-0000F30F0000}"/>
    <cellStyle name="Normal 3 2 3 2 4 2 6" xfId="3952" xr:uid="{00000000-0005-0000-0000-0000F40F0000}"/>
    <cellStyle name="Normal 3 2 3 2 4 2 6 2" xfId="11148" xr:uid="{00000000-0005-0000-0000-0000F50F0000}"/>
    <cellStyle name="Normal 3 2 3 2 4 2 7" xfId="7550" xr:uid="{00000000-0005-0000-0000-0000F60F0000}"/>
    <cellStyle name="Normal 3 2 3 2 4 3" xfId="497" xr:uid="{00000000-0005-0000-0000-0000F70F0000}"/>
    <cellStyle name="Normal 3 2 3 2 4 3 2" xfId="1376" xr:uid="{00000000-0005-0000-0000-0000F80F0000}"/>
    <cellStyle name="Normal 3 2 3 2 4 3 2 2" xfId="3128" xr:uid="{00000000-0005-0000-0000-0000F90F0000}"/>
    <cellStyle name="Normal 3 2 3 2 4 3 2 2 2" xfId="6726" xr:uid="{00000000-0005-0000-0000-0000FA0F0000}"/>
    <cellStyle name="Normal 3 2 3 2 4 3 2 2 2 2" xfId="13922" xr:uid="{00000000-0005-0000-0000-0000FB0F0000}"/>
    <cellStyle name="Normal 3 2 3 2 4 3 2 2 3" xfId="10324" xr:uid="{00000000-0005-0000-0000-0000FC0F0000}"/>
    <cellStyle name="Normal 3 2 3 2 4 3 2 3" xfId="4974" xr:uid="{00000000-0005-0000-0000-0000FD0F0000}"/>
    <cellStyle name="Normal 3 2 3 2 4 3 2 3 2" xfId="12170" xr:uid="{00000000-0005-0000-0000-0000FE0F0000}"/>
    <cellStyle name="Normal 3 2 3 2 4 3 2 4" xfId="8572" xr:uid="{00000000-0005-0000-0000-0000FF0F0000}"/>
    <cellStyle name="Normal 3 2 3 2 4 3 3" xfId="2252" xr:uid="{00000000-0005-0000-0000-000000100000}"/>
    <cellStyle name="Normal 3 2 3 2 4 3 3 2" xfId="5850" xr:uid="{00000000-0005-0000-0000-000001100000}"/>
    <cellStyle name="Normal 3 2 3 2 4 3 3 2 2" xfId="13046" xr:uid="{00000000-0005-0000-0000-000002100000}"/>
    <cellStyle name="Normal 3 2 3 2 4 3 3 3" xfId="9448" xr:uid="{00000000-0005-0000-0000-000003100000}"/>
    <cellStyle name="Normal 3 2 3 2 4 3 4" xfId="4098" xr:uid="{00000000-0005-0000-0000-000004100000}"/>
    <cellStyle name="Normal 3 2 3 2 4 3 4 2" xfId="11294" xr:uid="{00000000-0005-0000-0000-000005100000}"/>
    <cellStyle name="Normal 3 2 3 2 4 3 5" xfId="7696" xr:uid="{00000000-0005-0000-0000-000006100000}"/>
    <cellStyle name="Normal 3 2 3 2 4 4" xfId="792" xr:uid="{00000000-0005-0000-0000-000007100000}"/>
    <cellStyle name="Normal 3 2 3 2 4 4 2" xfId="1668" xr:uid="{00000000-0005-0000-0000-000008100000}"/>
    <cellStyle name="Normal 3 2 3 2 4 4 2 2" xfId="3420" xr:uid="{00000000-0005-0000-0000-000009100000}"/>
    <cellStyle name="Normal 3 2 3 2 4 4 2 2 2" xfId="7018" xr:uid="{00000000-0005-0000-0000-00000A100000}"/>
    <cellStyle name="Normal 3 2 3 2 4 4 2 2 2 2" xfId="14214" xr:uid="{00000000-0005-0000-0000-00000B100000}"/>
    <cellStyle name="Normal 3 2 3 2 4 4 2 2 3" xfId="10616" xr:uid="{00000000-0005-0000-0000-00000C100000}"/>
    <cellStyle name="Normal 3 2 3 2 4 4 2 3" xfId="5266" xr:uid="{00000000-0005-0000-0000-00000D100000}"/>
    <cellStyle name="Normal 3 2 3 2 4 4 2 3 2" xfId="12462" xr:uid="{00000000-0005-0000-0000-00000E100000}"/>
    <cellStyle name="Normal 3 2 3 2 4 4 2 4" xfId="8864" xr:uid="{00000000-0005-0000-0000-00000F100000}"/>
    <cellStyle name="Normal 3 2 3 2 4 4 3" xfId="2544" xr:uid="{00000000-0005-0000-0000-000010100000}"/>
    <cellStyle name="Normal 3 2 3 2 4 4 3 2" xfId="6142" xr:uid="{00000000-0005-0000-0000-000011100000}"/>
    <cellStyle name="Normal 3 2 3 2 4 4 3 2 2" xfId="13338" xr:uid="{00000000-0005-0000-0000-000012100000}"/>
    <cellStyle name="Normal 3 2 3 2 4 4 3 3" xfId="9740" xr:uid="{00000000-0005-0000-0000-000013100000}"/>
    <cellStyle name="Normal 3 2 3 2 4 4 4" xfId="4390" xr:uid="{00000000-0005-0000-0000-000014100000}"/>
    <cellStyle name="Normal 3 2 3 2 4 4 4 2" xfId="11586" xr:uid="{00000000-0005-0000-0000-000015100000}"/>
    <cellStyle name="Normal 3 2 3 2 4 4 5" xfId="7988" xr:uid="{00000000-0005-0000-0000-000016100000}"/>
    <cellStyle name="Normal 3 2 3 2 4 5" xfId="1084" xr:uid="{00000000-0005-0000-0000-000017100000}"/>
    <cellStyle name="Normal 3 2 3 2 4 5 2" xfId="2836" xr:uid="{00000000-0005-0000-0000-000018100000}"/>
    <cellStyle name="Normal 3 2 3 2 4 5 2 2" xfId="6434" xr:uid="{00000000-0005-0000-0000-000019100000}"/>
    <cellStyle name="Normal 3 2 3 2 4 5 2 2 2" xfId="13630" xr:uid="{00000000-0005-0000-0000-00001A100000}"/>
    <cellStyle name="Normal 3 2 3 2 4 5 2 3" xfId="10032" xr:uid="{00000000-0005-0000-0000-00001B100000}"/>
    <cellStyle name="Normal 3 2 3 2 4 5 3" xfId="4682" xr:uid="{00000000-0005-0000-0000-00001C100000}"/>
    <cellStyle name="Normal 3 2 3 2 4 5 3 2" xfId="11878" xr:uid="{00000000-0005-0000-0000-00001D100000}"/>
    <cellStyle name="Normal 3 2 3 2 4 5 4" xfId="8280" xr:uid="{00000000-0005-0000-0000-00001E100000}"/>
    <cellStyle name="Normal 3 2 3 2 4 6" xfId="1960" xr:uid="{00000000-0005-0000-0000-00001F100000}"/>
    <cellStyle name="Normal 3 2 3 2 4 6 2" xfId="5558" xr:uid="{00000000-0005-0000-0000-000020100000}"/>
    <cellStyle name="Normal 3 2 3 2 4 6 2 2" xfId="12754" xr:uid="{00000000-0005-0000-0000-000021100000}"/>
    <cellStyle name="Normal 3 2 3 2 4 6 3" xfId="9156" xr:uid="{00000000-0005-0000-0000-000022100000}"/>
    <cellStyle name="Normal 3 2 3 2 4 7" xfId="3726" xr:uid="{00000000-0005-0000-0000-000023100000}"/>
    <cellStyle name="Normal 3 2 3 2 4 7 2" xfId="7324" xr:uid="{00000000-0005-0000-0000-000024100000}"/>
    <cellStyle name="Normal 3 2 3 2 4 7 2 2" xfId="14520" xr:uid="{00000000-0005-0000-0000-000025100000}"/>
    <cellStyle name="Normal 3 2 3 2 4 7 3" xfId="10922" xr:uid="{00000000-0005-0000-0000-000026100000}"/>
    <cellStyle name="Normal 3 2 3 2 4 8" xfId="3806" xr:uid="{00000000-0005-0000-0000-000027100000}"/>
    <cellStyle name="Normal 3 2 3 2 4 8 2" xfId="11002" xr:uid="{00000000-0005-0000-0000-000028100000}"/>
    <cellStyle name="Normal 3 2 3 2 4 9" xfId="7404" xr:uid="{00000000-0005-0000-0000-000029100000}"/>
    <cellStyle name="Normal 3 2 3 2 5" xfId="53" xr:uid="{00000000-0005-0000-0000-00002A100000}"/>
    <cellStyle name="Normal 3 2 3 2 5 10" xfId="225" xr:uid="{00000000-0005-0000-0000-00002B100000}"/>
    <cellStyle name="Normal 3 2 3 2 5 2" xfId="373" xr:uid="{00000000-0005-0000-0000-00002C100000}"/>
    <cellStyle name="Normal 3 2 3 2 5 2 2" xfId="665" xr:uid="{00000000-0005-0000-0000-00002D100000}"/>
    <cellStyle name="Normal 3 2 3 2 5 2 2 2" xfId="1544" xr:uid="{00000000-0005-0000-0000-00002E100000}"/>
    <cellStyle name="Normal 3 2 3 2 5 2 2 2 2" xfId="3296" xr:uid="{00000000-0005-0000-0000-00002F100000}"/>
    <cellStyle name="Normal 3 2 3 2 5 2 2 2 2 2" xfId="6894" xr:uid="{00000000-0005-0000-0000-000030100000}"/>
    <cellStyle name="Normal 3 2 3 2 5 2 2 2 2 2 2" xfId="14090" xr:uid="{00000000-0005-0000-0000-000031100000}"/>
    <cellStyle name="Normal 3 2 3 2 5 2 2 2 2 3" xfId="10492" xr:uid="{00000000-0005-0000-0000-000032100000}"/>
    <cellStyle name="Normal 3 2 3 2 5 2 2 2 3" xfId="5142" xr:uid="{00000000-0005-0000-0000-000033100000}"/>
    <cellStyle name="Normal 3 2 3 2 5 2 2 2 3 2" xfId="12338" xr:uid="{00000000-0005-0000-0000-000034100000}"/>
    <cellStyle name="Normal 3 2 3 2 5 2 2 2 4" xfId="8740" xr:uid="{00000000-0005-0000-0000-000035100000}"/>
    <cellStyle name="Normal 3 2 3 2 5 2 2 3" xfId="2420" xr:uid="{00000000-0005-0000-0000-000036100000}"/>
    <cellStyle name="Normal 3 2 3 2 5 2 2 3 2" xfId="6018" xr:uid="{00000000-0005-0000-0000-000037100000}"/>
    <cellStyle name="Normal 3 2 3 2 5 2 2 3 2 2" xfId="13214" xr:uid="{00000000-0005-0000-0000-000038100000}"/>
    <cellStyle name="Normal 3 2 3 2 5 2 2 3 3" xfId="9616" xr:uid="{00000000-0005-0000-0000-000039100000}"/>
    <cellStyle name="Normal 3 2 3 2 5 2 2 4" xfId="4266" xr:uid="{00000000-0005-0000-0000-00003A100000}"/>
    <cellStyle name="Normal 3 2 3 2 5 2 2 4 2" xfId="11462" xr:uid="{00000000-0005-0000-0000-00003B100000}"/>
    <cellStyle name="Normal 3 2 3 2 5 2 2 5" xfId="7864" xr:uid="{00000000-0005-0000-0000-00003C100000}"/>
    <cellStyle name="Normal 3 2 3 2 5 2 3" xfId="960" xr:uid="{00000000-0005-0000-0000-00003D100000}"/>
    <cellStyle name="Normal 3 2 3 2 5 2 3 2" xfId="1836" xr:uid="{00000000-0005-0000-0000-00003E100000}"/>
    <cellStyle name="Normal 3 2 3 2 5 2 3 2 2" xfId="3588" xr:uid="{00000000-0005-0000-0000-00003F100000}"/>
    <cellStyle name="Normal 3 2 3 2 5 2 3 2 2 2" xfId="7186" xr:uid="{00000000-0005-0000-0000-000040100000}"/>
    <cellStyle name="Normal 3 2 3 2 5 2 3 2 2 2 2" xfId="14382" xr:uid="{00000000-0005-0000-0000-000041100000}"/>
    <cellStyle name="Normal 3 2 3 2 5 2 3 2 2 3" xfId="10784" xr:uid="{00000000-0005-0000-0000-000042100000}"/>
    <cellStyle name="Normal 3 2 3 2 5 2 3 2 3" xfId="5434" xr:uid="{00000000-0005-0000-0000-000043100000}"/>
    <cellStyle name="Normal 3 2 3 2 5 2 3 2 3 2" xfId="12630" xr:uid="{00000000-0005-0000-0000-000044100000}"/>
    <cellStyle name="Normal 3 2 3 2 5 2 3 2 4" xfId="9032" xr:uid="{00000000-0005-0000-0000-000045100000}"/>
    <cellStyle name="Normal 3 2 3 2 5 2 3 3" xfId="2712" xr:uid="{00000000-0005-0000-0000-000046100000}"/>
    <cellStyle name="Normal 3 2 3 2 5 2 3 3 2" xfId="6310" xr:uid="{00000000-0005-0000-0000-000047100000}"/>
    <cellStyle name="Normal 3 2 3 2 5 2 3 3 2 2" xfId="13506" xr:uid="{00000000-0005-0000-0000-000048100000}"/>
    <cellStyle name="Normal 3 2 3 2 5 2 3 3 3" xfId="9908" xr:uid="{00000000-0005-0000-0000-000049100000}"/>
    <cellStyle name="Normal 3 2 3 2 5 2 3 4" xfId="4558" xr:uid="{00000000-0005-0000-0000-00004A100000}"/>
    <cellStyle name="Normal 3 2 3 2 5 2 3 4 2" xfId="11754" xr:uid="{00000000-0005-0000-0000-00004B100000}"/>
    <cellStyle name="Normal 3 2 3 2 5 2 3 5" xfId="8156" xr:uid="{00000000-0005-0000-0000-00004C100000}"/>
    <cellStyle name="Normal 3 2 3 2 5 2 4" xfId="1252" xr:uid="{00000000-0005-0000-0000-00004D100000}"/>
    <cellStyle name="Normal 3 2 3 2 5 2 4 2" xfId="3004" xr:uid="{00000000-0005-0000-0000-00004E100000}"/>
    <cellStyle name="Normal 3 2 3 2 5 2 4 2 2" xfId="6602" xr:uid="{00000000-0005-0000-0000-00004F100000}"/>
    <cellStyle name="Normal 3 2 3 2 5 2 4 2 2 2" xfId="13798" xr:uid="{00000000-0005-0000-0000-000050100000}"/>
    <cellStyle name="Normal 3 2 3 2 5 2 4 2 3" xfId="10200" xr:uid="{00000000-0005-0000-0000-000051100000}"/>
    <cellStyle name="Normal 3 2 3 2 5 2 4 3" xfId="4850" xr:uid="{00000000-0005-0000-0000-000052100000}"/>
    <cellStyle name="Normal 3 2 3 2 5 2 4 3 2" xfId="12046" xr:uid="{00000000-0005-0000-0000-000053100000}"/>
    <cellStyle name="Normal 3 2 3 2 5 2 4 4" xfId="8448" xr:uid="{00000000-0005-0000-0000-000054100000}"/>
    <cellStyle name="Normal 3 2 3 2 5 2 5" xfId="2128" xr:uid="{00000000-0005-0000-0000-000055100000}"/>
    <cellStyle name="Normal 3 2 3 2 5 2 5 2" xfId="5726" xr:uid="{00000000-0005-0000-0000-000056100000}"/>
    <cellStyle name="Normal 3 2 3 2 5 2 5 2 2" xfId="12922" xr:uid="{00000000-0005-0000-0000-000057100000}"/>
    <cellStyle name="Normal 3 2 3 2 5 2 5 3" xfId="9324" xr:uid="{00000000-0005-0000-0000-000058100000}"/>
    <cellStyle name="Normal 3 2 3 2 5 2 6" xfId="3974" xr:uid="{00000000-0005-0000-0000-000059100000}"/>
    <cellStyle name="Normal 3 2 3 2 5 2 6 2" xfId="11170" xr:uid="{00000000-0005-0000-0000-00005A100000}"/>
    <cellStyle name="Normal 3 2 3 2 5 2 7" xfId="7572" xr:uid="{00000000-0005-0000-0000-00005B100000}"/>
    <cellStyle name="Normal 3 2 3 2 5 3" xfId="519" xr:uid="{00000000-0005-0000-0000-00005C100000}"/>
    <cellStyle name="Normal 3 2 3 2 5 3 2" xfId="1398" xr:uid="{00000000-0005-0000-0000-00005D100000}"/>
    <cellStyle name="Normal 3 2 3 2 5 3 2 2" xfId="3150" xr:uid="{00000000-0005-0000-0000-00005E100000}"/>
    <cellStyle name="Normal 3 2 3 2 5 3 2 2 2" xfId="6748" xr:uid="{00000000-0005-0000-0000-00005F100000}"/>
    <cellStyle name="Normal 3 2 3 2 5 3 2 2 2 2" xfId="13944" xr:uid="{00000000-0005-0000-0000-000060100000}"/>
    <cellStyle name="Normal 3 2 3 2 5 3 2 2 3" xfId="10346" xr:uid="{00000000-0005-0000-0000-000061100000}"/>
    <cellStyle name="Normal 3 2 3 2 5 3 2 3" xfId="4996" xr:uid="{00000000-0005-0000-0000-000062100000}"/>
    <cellStyle name="Normal 3 2 3 2 5 3 2 3 2" xfId="12192" xr:uid="{00000000-0005-0000-0000-000063100000}"/>
    <cellStyle name="Normal 3 2 3 2 5 3 2 4" xfId="8594" xr:uid="{00000000-0005-0000-0000-000064100000}"/>
    <cellStyle name="Normal 3 2 3 2 5 3 3" xfId="2274" xr:uid="{00000000-0005-0000-0000-000065100000}"/>
    <cellStyle name="Normal 3 2 3 2 5 3 3 2" xfId="5872" xr:uid="{00000000-0005-0000-0000-000066100000}"/>
    <cellStyle name="Normal 3 2 3 2 5 3 3 2 2" xfId="13068" xr:uid="{00000000-0005-0000-0000-000067100000}"/>
    <cellStyle name="Normal 3 2 3 2 5 3 3 3" xfId="9470" xr:uid="{00000000-0005-0000-0000-000068100000}"/>
    <cellStyle name="Normal 3 2 3 2 5 3 4" xfId="4120" xr:uid="{00000000-0005-0000-0000-000069100000}"/>
    <cellStyle name="Normal 3 2 3 2 5 3 4 2" xfId="11316" xr:uid="{00000000-0005-0000-0000-00006A100000}"/>
    <cellStyle name="Normal 3 2 3 2 5 3 5" xfId="7718" xr:uid="{00000000-0005-0000-0000-00006B100000}"/>
    <cellStyle name="Normal 3 2 3 2 5 4" xfId="814" xr:uid="{00000000-0005-0000-0000-00006C100000}"/>
    <cellStyle name="Normal 3 2 3 2 5 4 2" xfId="1690" xr:uid="{00000000-0005-0000-0000-00006D100000}"/>
    <cellStyle name="Normal 3 2 3 2 5 4 2 2" xfId="3442" xr:uid="{00000000-0005-0000-0000-00006E100000}"/>
    <cellStyle name="Normal 3 2 3 2 5 4 2 2 2" xfId="7040" xr:uid="{00000000-0005-0000-0000-00006F100000}"/>
    <cellStyle name="Normal 3 2 3 2 5 4 2 2 2 2" xfId="14236" xr:uid="{00000000-0005-0000-0000-000070100000}"/>
    <cellStyle name="Normal 3 2 3 2 5 4 2 2 3" xfId="10638" xr:uid="{00000000-0005-0000-0000-000071100000}"/>
    <cellStyle name="Normal 3 2 3 2 5 4 2 3" xfId="5288" xr:uid="{00000000-0005-0000-0000-000072100000}"/>
    <cellStyle name="Normal 3 2 3 2 5 4 2 3 2" xfId="12484" xr:uid="{00000000-0005-0000-0000-000073100000}"/>
    <cellStyle name="Normal 3 2 3 2 5 4 2 4" xfId="8886" xr:uid="{00000000-0005-0000-0000-000074100000}"/>
    <cellStyle name="Normal 3 2 3 2 5 4 3" xfId="2566" xr:uid="{00000000-0005-0000-0000-000075100000}"/>
    <cellStyle name="Normal 3 2 3 2 5 4 3 2" xfId="6164" xr:uid="{00000000-0005-0000-0000-000076100000}"/>
    <cellStyle name="Normal 3 2 3 2 5 4 3 2 2" xfId="13360" xr:uid="{00000000-0005-0000-0000-000077100000}"/>
    <cellStyle name="Normal 3 2 3 2 5 4 3 3" xfId="9762" xr:uid="{00000000-0005-0000-0000-000078100000}"/>
    <cellStyle name="Normal 3 2 3 2 5 4 4" xfId="4412" xr:uid="{00000000-0005-0000-0000-000079100000}"/>
    <cellStyle name="Normal 3 2 3 2 5 4 4 2" xfId="11608" xr:uid="{00000000-0005-0000-0000-00007A100000}"/>
    <cellStyle name="Normal 3 2 3 2 5 4 5" xfId="8010" xr:uid="{00000000-0005-0000-0000-00007B100000}"/>
    <cellStyle name="Normal 3 2 3 2 5 5" xfId="1106" xr:uid="{00000000-0005-0000-0000-00007C100000}"/>
    <cellStyle name="Normal 3 2 3 2 5 5 2" xfId="2858" xr:uid="{00000000-0005-0000-0000-00007D100000}"/>
    <cellStyle name="Normal 3 2 3 2 5 5 2 2" xfId="6456" xr:uid="{00000000-0005-0000-0000-00007E100000}"/>
    <cellStyle name="Normal 3 2 3 2 5 5 2 2 2" xfId="13652" xr:uid="{00000000-0005-0000-0000-00007F100000}"/>
    <cellStyle name="Normal 3 2 3 2 5 5 2 3" xfId="10054" xr:uid="{00000000-0005-0000-0000-000080100000}"/>
    <cellStyle name="Normal 3 2 3 2 5 5 3" xfId="4704" xr:uid="{00000000-0005-0000-0000-000081100000}"/>
    <cellStyle name="Normal 3 2 3 2 5 5 3 2" xfId="11900" xr:uid="{00000000-0005-0000-0000-000082100000}"/>
    <cellStyle name="Normal 3 2 3 2 5 5 4" xfId="8302" xr:uid="{00000000-0005-0000-0000-000083100000}"/>
    <cellStyle name="Normal 3 2 3 2 5 6" xfId="1982" xr:uid="{00000000-0005-0000-0000-000084100000}"/>
    <cellStyle name="Normal 3 2 3 2 5 6 2" xfId="5580" xr:uid="{00000000-0005-0000-0000-000085100000}"/>
    <cellStyle name="Normal 3 2 3 2 5 6 2 2" xfId="12776" xr:uid="{00000000-0005-0000-0000-000086100000}"/>
    <cellStyle name="Normal 3 2 3 2 5 6 3" xfId="9178" xr:uid="{00000000-0005-0000-0000-000087100000}"/>
    <cellStyle name="Normal 3 2 3 2 5 7" xfId="3668" xr:uid="{00000000-0005-0000-0000-000088100000}"/>
    <cellStyle name="Normal 3 2 3 2 5 7 2" xfId="7266" xr:uid="{00000000-0005-0000-0000-000089100000}"/>
    <cellStyle name="Normal 3 2 3 2 5 7 2 2" xfId="14462" xr:uid="{00000000-0005-0000-0000-00008A100000}"/>
    <cellStyle name="Normal 3 2 3 2 5 7 3" xfId="10864" xr:uid="{00000000-0005-0000-0000-00008B100000}"/>
    <cellStyle name="Normal 3 2 3 2 5 8" xfId="3828" xr:uid="{00000000-0005-0000-0000-00008C100000}"/>
    <cellStyle name="Normal 3 2 3 2 5 8 2" xfId="11024" xr:uid="{00000000-0005-0000-0000-00008D100000}"/>
    <cellStyle name="Normal 3 2 3 2 5 9" xfId="7426" xr:uid="{00000000-0005-0000-0000-00008E100000}"/>
    <cellStyle name="Normal 3 2 3 2 6" xfId="293" xr:uid="{00000000-0005-0000-0000-00008F100000}"/>
    <cellStyle name="Normal 3 2 3 2 6 2" xfId="585" xr:uid="{00000000-0005-0000-0000-000090100000}"/>
    <cellStyle name="Normal 3 2 3 2 6 2 2" xfId="1464" xr:uid="{00000000-0005-0000-0000-000091100000}"/>
    <cellStyle name="Normal 3 2 3 2 6 2 2 2" xfId="3216" xr:uid="{00000000-0005-0000-0000-000092100000}"/>
    <cellStyle name="Normal 3 2 3 2 6 2 2 2 2" xfId="6814" xr:uid="{00000000-0005-0000-0000-000093100000}"/>
    <cellStyle name="Normal 3 2 3 2 6 2 2 2 2 2" xfId="14010" xr:uid="{00000000-0005-0000-0000-000094100000}"/>
    <cellStyle name="Normal 3 2 3 2 6 2 2 2 3" xfId="10412" xr:uid="{00000000-0005-0000-0000-000095100000}"/>
    <cellStyle name="Normal 3 2 3 2 6 2 2 3" xfId="5062" xr:uid="{00000000-0005-0000-0000-000096100000}"/>
    <cellStyle name="Normal 3 2 3 2 6 2 2 3 2" xfId="12258" xr:uid="{00000000-0005-0000-0000-000097100000}"/>
    <cellStyle name="Normal 3 2 3 2 6 2 2 4" xfId="8660" xr:uid="{00000000-0005-0000-0000-000098100000}"/>
    <cellStyle name="Normal 3 2 3 2 6 2 3" xfId="2340" xr:uid="{00000000-0005-0000-0000-000099100000}"/>
    <cellStyle name="Normal 3 2 3 2 6 2 3 2" xfId="5938" xr:uid="{00000000-0005-0000-0000-00009A100000}"/>
    <cellStyle name="Normal 3 2 3 2 6 2 3 2 2" xfId="13134" xr:uid="{00000000-0005-0000-0000-00009B100000}"/>
    <cellStyle name="Normal 3 2 3 2 6 2 3 3" xfId="9536" xr:uid="{00000000-0005-0000-0000-00009C100000}"/>
    <cellStyle name="Normal 3 2 3 2 6 2 4" xfId="4186" xr:uid="{00000000-0005-0000-0000-00009D100000}"/>
    <cellStyle name="Normal 3 2 3 2 6 2 4 2" xfId="11382" xr:uid="{00000000-0005-0000-0000-00009E100000}"/>
    <cellStyle name="Normal 3 2 3 2 6 2 5" xfId="7784" xr:uid="{00000000-0005-0000-0000-00009F100000}"/>
    <cellStyle name="Normal 3 2 3 2 6 3" xfId="880" xr:uid="{00000000-0005-0000-0000-0000A0100000}"/>
    <cellStyle name="Normal 3 2 3 2 6 3 2" xfId="1756" xr:uid="{00000000-0005-0000-0000-0000A1100000}"/>
    <cellStyle name="Normal 3 2 3 2 6 3 2 2" xfId="3508" xr:uid="{00000000-0005-0000-0000-0000A2100000}"/>
    <cellStyle name="Normal 3 2 3 2 6 3 2 2 2" xfId="7106" xr:uid="{00000000-0005-0000-0000-0000A3100000}"/>
    <cellStyle name="Normal 3 2 3 2 6 3 2 2 2 2" xfId="14302" xr:uid="{00000000-0005-0000-0000-0000A4100000}"/>
    <cellStyle name="Normal 3 2 3 2 6 3 2 2 3" xfId="10704" xr:uid="{00000000-0005-0000-0000-0000A5100000}"/>
    <cellStyle name="Normal 3 2 3 2 6 3 2 3" xfId="5354" xr:uid="{00000000-0005-0000-0000-0000A6100000}"/>
    <cellStyle name="Normal 3 2 3 2 6 3 2 3 2" xfId="12550" xr:uid="{00000000-0005-0000-0000-0000A7100000}"/>
    <cellStyle name="Normal 3 2 3 2 6 3 2 4" xfId="8952" xr:uid="{00000000-0005-0000-0000-0000A8100000}"/>
    <cellStyle name="Normal 3 2 3 2 6 3 3" xfId="2632" xr:uid="{00000000-0005-0000-0000-0000A9100000}"/>
    <cellStyle name="Normal 3 2 3 2 6 3 3 2" xfId="6230" xr:uid="{00000000-0005-0000-0000-0000AA100000}"/>
    <cellStyle name="Normal 3 2 3 2 6 3 3 2 2" xfId="13426" xr:uid="{00000000-0005-0000-0000-0000AB100000}"/>
    <cellStyle name="Normal 3 2 3 2 6 3 3 3" xfId="9828" xr:uid="{00000000-0005-0000-0000-0000AC100000}"/>
    <cellStyle name="Normal 3 2 3 2 6 3 4" xfId="4478" xr:uid="{00000000-0005-0000-0000-0000AD100000}"/>
    <cellStyle name="Normal 3 2 3 2 6 3 4 2" xfId="11674" xr:uid="{00000000-0005-0000-0000-0000AE100000}"/>
    <cellStyle name="Normal 3 2 3 2 6 3 5" xfId="8076" xr:uid="{00000000-0005-0000-0000-0000AF100000}"/>
    <cellStyle name="Normal 3 2 3 2 6 4" xfId="1172" xr:uid="{00000000-0005-0000-0000-0000B0100000}"/>
    <cellStyle name="Normal 3 2 3 2 6 4 2" xfId="2924" xr:uid="{00000000-0005-0000-0000-0000B1100000}"/>
    <cellStyle name="Normal 3 2 3 2 6 4 2 2" xfId="6522" xr:uid="{00000000-0005-0000-0000-0000B2100000}"/>
    <cellStyle name="Normal 3 2 3 2 6 4 2 2 2" xfId="13718" xr:uid="{00000000-0005-0000-0000-0000B3100000}"/>
    <cellStyle name="Normal 3 2 3 2 6 4 2 3" xfId="10120" xr:uid="{00000000-0005-0000-0000-0000B4100000}"/>
    <cellStyle name="Normal 3 2 3 2 6 4 3" xfId="4770" xr:uid="{00000000-0005-0000-0000-0000B5100000}"/>
    <cellStyle name="Normal 3 2 3 2 6 4 3 2" xfId="11966" xr:uid="{00000000-0005-0000-0000-0000B6100000}"/>
    <cellStyle name="Normal 3 2 3 2 6 4 4" xfId="8368" xr:uid="{00000000-0005-0000-0000-0000B7100000}"/>
    <cellStyle name="Normal 3 2 3 2 6 5" xfId="2048" xr:uid="{00000000-0005-0000-0000-0000B8100000}"/>
    <cellStyle name="Normal 3 2 3 2 6 5 2" xfId="5646" xr:uid="{00000000-0005-0000-0000-0000B9100000}"/>
    <cellStyle name="Normal 3 2 3 2 6 5 2 2" xfId="12842" xr:uid="{00000000-0005-0000-0000-0000BA100000}"/>
    <cellStyle name="Normal 3 2 3 2 6 5 3" xfId="9244" xr:uid="{00000000-0005-0000-0000-0000BB100000}"/>
    <cellStyle name="Normal 3 2 3 2 6 6" xfId="3894" xr:uid="{00000000-0005-0000-0000-0000BC100000}"/>
    <cellStyle name="Normal 3 2 3 2 6 6 2" xfId="11090" xr:uid="{00000000-0005-0000-0000-0000BD100000}"/>
    <cellStyle name="Normal 3 2 3 2 6 7" xfId="7492" xr:uid="{00000000-0005-0000-0000-0000BE100000}"/>
    <cellStyle name="Normal 3 2 3 2 7" xfId="439" xr:uid="{00000000-0005-0000-0000-0000BF100000}"/>
    <cellStyle name="Normal 3 2 3 2 7 2" xfId="1318" xr:uid="{00000000-0005-0000-0000-0000C0100000}"/>
    <cellStyle name="Normal 3 2 3 2 7 2 2" xfId="3070" xr:uid="{00000000-0005-0000-0000-0000C1100000}"/>
    <cellStyle name="Normal 3 2 3 2 7 2 2 2" xfId="6668" xr:uid="{00000000-0005-0000-0000-0000C2100000}"/>
    <cellStyle name="Normal 3 2 3 2 7 2 2 2 2" xfId="13864" xr:uid="{00000000-0005-0000-0000-0000C3100000}"/>
    <cellStyle name="Normal 3 2 3 2 7 2 2 3" xfId="10266" xr:uid="{00000000-0005-0000-0000-0000C4100000}"/>
    <cellStyle name="Normal 3 2 3 2 7 2 3" xfId="4916" xr:uid="{00000000-0005-0000-0000-0000C5100000}"/>
    <cellStyle name="Normal 3 2 3 2 7 2 3 2" xfId="12112" xr:uid="{00000000-0005-0000-0000-0000C6100000}"/>
    <cellStyle name="Normal 3 2 3 2 7 2 4" xfId="8514" xr:uid="{00000000-0005-0000-0000-0000C7100000}"/>
    <cellStyle name="Normal 3 2 3 2 7 3" xfId="2194" xr:uid="{00000000-0005-0000-0000-0000C8100000}"/>
    <cellStyle name="Normal 3 2 3 2 7 3 2" xfId="5792" xr:uid="{00000000-0005-0000-0000-0000C9100000}"/>
    <cellStyle name="Normal 3 2 3 2 7 3 2 2" xfId="12988" xr:uid="{00000000-0005-0000-0000-0000CA100000}"/>
    <cellStyle name="Normal 3 2 3 2 7 3 3" xfId="9390" xr:uid="{00000000-0005-0000-0000-0000CB100000}"/>
    <cellStyle name="Normal 3 2 3 2 7 4" xfId="4040" xr:uid="{00000000-0005-0000-0000-0000CC100000}"/>
    <cellStyle name="Normal 3 2 3 2 7 4 2" xfId="11236" xr:uid="{00000000-0005-0000-0000-0000CD100000}"/>
    <cellStyle name="Normal 3 2 3 2 7 5" xfId="7638" xr:uid="{00000000-0005-0000-0000-0000CE100000}"/>
    <cellStyle name="Normal 3 2 3 2 8" xfId="734" xr:uid="{00000000-0005-0000-0000-0000CF100000}"/>
    <cellStyle name="Normal 3 2 3 2 8 2" xfId="1610" xr:uid="{00000000-0005-0000-0000-0000D0100000}"/>
    <cellStyle name="Normal 3 2 3 2 8 2 2" xfId="3362" xr:uid="{00000000-0005-0000-0000-0000D1100000}"/>
    <cellStyle name="Normal 3 2 3 2 8 2 2 2" xfId="6960" xr:uid="{00000000-0005-0000-0000-0000D2100000}"/>
    <cellStyle name="Normal 3 2 3 2 8 2 2 2 2" xfId="14156" xr:uid="{00000000-0005-0000-0000-0000D3100000}"/>
    <cellStyle name="Normal 3 2 3 2 8 2 2 3" xfId="10558" xr:uid="{00000000-0005-0000-0000-0000D4100000}"/>
    <cellStyle name="Normal 3 2 3 2 8 2 3" xfId="5208" xr:uid="{00000000-0005-0000-0000-0000D5100000}"/>
    <cellStyle name="Normal 3 2 3 2 8 2 3 2" xfId="12404" xr:uid="{00000000-0005-0000-0000-0000D6100000}"/>
    <cellStyle name="Normal 3 2 3 2 8 2 4" xfId="8806" xr:uid="{00000000-0005-0000-0000-0000D7100000}"/>
    <cellStyle name="Normal 3 2 3 2 8 3" xfId="2486" xr:uid="{00000000-0005-0000-0000-0000D8100000}"/>
    <cellStyle name="Normal 3 2 3 2 8 3 2" xfId="6084" xr:uid="{00000000-0005-0000-0000-0000D9100000}"/>
    <cellStyle name="Normal 3 2 3 2 8 3 2 2" xfId="13280" xr:uid="{00000000-0005-0000-0000-0000DA100000}"/>
    <cellStyle name="Normal 3 2 3 2 8 3 3" xfId="9682" xr:uid="{00000000-0005-0000-0000-0000DB100000}"/>
    <cellStyle name="Normal 3 2 3 2 8 4" xfId="4332" xr:uid="{00000000-0005-0000-0000-0000DC100000}"/>
    <cellStyle name="Normal 3 2 3 2 8 4 2" xfId="11528" xr:uid="{00000000-0005-0000-0000-0000DD100000}"/>
    <cellStyle name="Normal 3 2 3 2 8 5" xfId="7930" xr:uid="{00000000-0005-0000-0000-0000DE100000}"/>
    <cellStyle name="Normal 3 2 3 2 9" xfId="1026" xr:uid="{00000000-0005-0000-0000-0000DF100000}"/>
    <cellStyle name="Normal 3 2 3 2 9 2" xfId="2778" xr:uid="{00000000-0005-0000-0000-0000E0100000}"/>
    <cellStyle name="Normal 3 2 3 2 9 2 2" xfId="6376" xr:uid="{00000000-0005-0000-0000-0000E1100000}"/>
    <cellStyle name="Normal 3 2 3 2 9 2 2 2" xfId="13572" xr:uid="{00000000-0005-0000-0000-0000E2100000}"/>
    <cellStyle name="Normal 3 2 3 2 9 2 3" xfId="9974" xr:uid="{00000000-0005-0000-0000-0000E3100000}"/>
    <cellStyle name="Normal 3 2 3 2 9 3" xfId="4624" xr:uid="{00000000-0005-0000-0000-0000E4100000}"/>
    <cellStyle name="Normal 3 2 3 2 9 3 2" xfId="11820" xr:uid="{00000000-0005-0000-0000-0000E5100000}"/>
    <cellStyle name="Normal 3 2 3 2 9 4" xfId="8222" xr:uid="{00000000-0005-0000-0000-0000E6100000}"/>
    <cellStyle name="Normal 3 2 3 3" xfId="45" xr:uid="{00000000-0005-0000-0000-0000E7100000}"/>
    <cellStyle name="Normal 3 2 3 3 10" xfId="3660" xr:uid="{00000000-0005-0000-0000-0000E8100000}"/>
    <cellStyle name="Normal 3 2 3 3 10 2" xfId="7258" xr:uid="{00000000-0005-0000-0000-0000E9100000}"/>
    <cellStyle name="Normal 3 2 3 3 10 2 2" xfId="14454" xr:uid="{00000000-0005-0000-0000-0000EA100000}"/>
    <cellStyle name="Normal 3 2 3 3 10 3" xfId="10856" xr:uid="{00000000-0005-0000-0000-0000EB100000}"/>
    <cellStyle name="Normal 3 2 3 3 11" xfId="3740" xr:uid="{00000000-0005-0000-0000-0000EC100000}"/>
    <cellStyle name="Normal 3 2 3 3 11 2" xfId="10936" xr:uid="{00000000-0005-0000-0000-0000ED100000}"/>
    <cellStyle name="Normal 3 2 3 3 12" xfId="7338" xr:uid="{00000000-0005-0000-0000-0000EE100000}"/>
    <cellStyle name="Normal 3 2 3 3 13" xfId="132" xr:uid="{00000000-0005-0000-0000-0000EF100000}"/>
    <cellStyle name="Normal 3 2 3 3 2" xfId="67" xr:uid="{00000000-0005-0000-0000-0000F0100000}"/>
    <cellStyle name="Normal 3 2 3 3 2 10" xfId="7360" xr:uid="{00000000-0005-0000-0000-0000F1100000}"/>
    <cellStyle name="Normal 3 2 3 3 2 11" xfId="154" xr:uid="{00000000-0005-0000-0000-0000F2100000}"/>
    <cellStyle name="Normal 3 2 3 3 2 2" xfId="239" xr:uid="{00000000-0005-0000-0000-0000F3100000}"/>
    <cellStyle name="Normal 3 2 3 3 2 2 2" xfId="387" xr:uid="{00000000-0005-0000-0000-0000F4100000}"/>
    <cellStyle name="Normal 3 2 3 3 2 2 2 2" xfId="679" xr:uid="{00000000-0005-0000-0000-0000F5100000}"/>
    <cellStyle name="Normal 3 2 3 3 2 2 2 2 2" xfId="1558" xr:uid="{00000000-0005-0000-0000-0000F6100000}"/>
    <cellStyle name="Normal 3 2 3 3 2 2 2 2 2 2" xfId="3310" xr:uid="{00000000-0005-0000-0000-0000F7100000}"/>
    <cellStyle name="Normal 3 2 3 3 2 2 2 2 2 2 2" xfId="6908" xr:uid="{00000000-0005-0000-0000-0000F8100000}"/>
    <cellStyle name="Normal 3 2 3 3 2 2 2 2 2 2 2 2" xfId="14104" xr:uid="{00000000-0005-0000-0000-0000F9100000}"/>
    <cellStyle name="Normal 3 2 3 3 2 2 2 2 2 2 3" xfId="10506" xr:uid="{00000000-0005-0000-0000-0000FA100000}"/>
    <cellStyle name="Normal 3 2 3 3 2 2 2 2 2 3" xfId="5156" xr:uid="{00000000-0005-0000-0000-0000FB100000}"/>
    <cellStyle name="Normal 3 2 3 3 2 2 2 2 2 3 2" xfId="12352" xr:uid="{00000000-0005-0000-0000-0000FC100000}"/>
    <cellStyle name="Normal 3 2 3 3 2 2 2 2 2 4" xfId="8754" xr:uid="{00000000-0005-0000-0000-0000FD100000}"/>
    <cellStyle name="Normal 3 2 3 3 2 2 2 2 3" xfId="2434" xr:uid="{00000000-0005-0000-0000-0000FE100000}"/>
    <cellStyle name="Normal 3 2 3 3 2 2 2 2 3 2" xfId="6032" xr:uid="{00000000-0005-0000-0000-0000FF100000}"/>
    <cellStyle name="Normal 3 2 3 3 2 2 2 2 3 2 2" xfId="13228" xr:uid="{00000000-0005-0000-0000-000000110000}"/>
    <cellStyle name="Normal 3 2 3 3 2 2 2 2 3 3" xfId="9630" xr:uid="{00000000-0005-0000-0000-000001110000}"/>
    <cellStyle name="Normal 3 2 3 3 2 2 2 2 4" xfId="4280" xr:uid="{00000000-0005-0000-0000-000002110000}"/>
    <cellStyle name="Normal 3 2 3 3 2 2 2 2 4 2" xfId="11476" xr:uid="{00000000-0005-0000-0000-000003110000}"/>
    <cellStyle name="Normal 3 2 3 3 2 2 2 2 5" xfId="7878" xr:uid="{00000000-0005-0000-0000-000004110000}"/>
    <cellStyle name="Normal 3 2 3 3 2 2 2 3" xfId="974" xr:uid="{00000000-0005-0000-0000-000005110000}"/>
    <cellStyle name="Normal 3 2 3 3 2 2 2 3 2" xfId="1850" xr:uid="{00000000-0005-0000-0000-000006110000}"/>
    <cellStyle name="Normal 3 2 3 3 2 2 2 3 2 2" xfId="3602" xr:uid="{00000000-0005-0000-0000-000007110000}"/>
    <cellStyle name="Normal 3 2 3 3 2 2 2 3 2 2 2" xfId="7200" xr:uid="{00000000-0005-0000-0000-000008110000}"/>
    <cellStyle name="Normal 3 2 3 3 2 2 2 3 2 2 2 2" xfId="14396" xr:uid="{00000000-0005-0000-0000-000009110000}"/>
    <cellStyle name="Normal 3 2 3 3 2 2 2 3 2 2 3" xfId="10798" xr:uid="{00000000-0005-0000-0000-00000A110000}"/>
    <cellStyle name="Normal 3 2 3 3 2 2 2 3 2 3" xfId="5448" xr:uid="{00000000-0005-0000-0000-00000B110000}"/>
    <cellStyle name="Normal 3 2 3 3 2 2 2 3 2 3 2" xfId="12644" xr:uid="{00000000-0005-0000-0000-00000C110000}"/>
    <cellStyle name="Normal 3 2 3 3 2 2 2 3 2 4" xfId="9046" xr:uid="{00000000-0005-0000-0000-00000D110000}"/>
    <cellStyle name="Normal 3 2 3 3 2 2 2 3 3" xfId="2726" xr:uid="{00000000-0005-0000-0000-00000E110000}"/>
    <cellStyle name="Normal 3 2 3 3 2 2 2 3 3 2" xfId="6324" xr:uid="{00000000-0005-0000-0000-00000F110000}"/>
    <cellStyle name="Normal 3 2 3 3 2 2 2 3 3 2 2" xfId="13520" xr:uid="{00000000-0005-0000-0000-000010110000}"/>
    <cellStyle name="Normal 3 2 3 3 2 2 2 3 3 3" xfId="9922" xr:uid="{00000000-0005-0000-0000-000011110000}"/>
    <cellStyle name="Normal 3 2 3 3 2 2 2 3 4" xfId="4572" xr:uid="{00000000-0005-0000-0000-000012110000}"/>
    <cellStyle name="Normal 3 2 3 3 2 2 2 3 4 2" xfId="11768" xr:uid="{00000000-0005-0000-0000-000013110000}"/>
    <cellStyle name="Normal 3 2 3 3 2 2 2 3 5" xfId="8170" xr:uid="{00000000-0005-0000-0000-000014110000}"/>
    <cellStyle name="Normal 3 2 3 3 2 2 2 4" xfId="1266" xr:uid="{00000000-0005-0000-0000-000015110000}"/>
    <cellStyle name="Normal 3 2 3 3 2 2 2 4 2" xfId="3018" xr:uid="{00000000-0005-0000-0000-000016110000}"/>
    <cellStyle name="Normal 3 2 3 3 2 2 2 4 2 2" xfId="6616" xr:uid="{00000000-0005-0000-0000-000017110000}"/>
    <cellStyle name="Normal 3 2 3 3 2 2 2 4 2 2 2" xfId="13812" xr:uid="{00000000-0005-0000-0000-000018110000}"/>
    <cellStyle name="Normal 3 2 3 3 2 2 2 4 2 3" xfId="10214" xr:uid="{00000000-0005-0000-0000-000019110000}"/>
    <cellStyle name="Normal 3 2 3 3 2 2 2 4 3" xfId="4864" xr:uid="{00000000-0005-0000-0000-00001A110000}"/>
    <cellStyle name="Normal 3 2 3 3 2 2 2 4 3 2" xfId="12060" xr:uid="{00000000-0005-0000-0000-00001B110000}"/>
    <cellStyle name="Normal 3 2 3 3 2 2 2 4 4" xfId="8462" xr:uid="{00000000-0005-0000-0000-00001C110000}"/>
    <cellStyle name="Normal 3 2 3 3 2 2 2 5" xfId="2142" xr:uid="{00000000-0005-0000-0000-00001D110000}"/>
    <cellStyle name="Normal 3 2 3 3 2 2 2 5 2" xfId="5740" xr:uid="{00000000-0005-0000-0000-00001E110000}"/>
    <cellStyle name="Normal 3 2 3 3 2 2 2 5 2 2" xfId="12936" xr:uid="{00000000-0005-0000-0000-00001F110000}"/>
    <cellStyle name="Normal 3 2 3 3 2 2 2 5 3" xfId="9338" xr:uid="{00000000-0005-0000-0000-000020110000}"/>
    <cellStyle name="Normal 3 2 3 3 2 2 2 6" xfId="3988" xr:uid="{00000000-0005-0000-0000-000021110000}"/>
    <cellStyle name="Normal 3 2 3 3 2 2 2 6 2" xfId="11184" xr:uid="{00000000-0005-0000-0000-000022110000}"/>
    <cellStyle name="Normal 3 2 3 3 2 2 2 7" xfId="7586" xr:uid="{00000000-0005-0000-0000-000023110000}"/>
    <cellStyle name="Normal 3 2 3 3 2 2 3" xfId="533" xr:uid="{00000000-0005-0000-0000-000024110000}"/>
    <cellStyle name="Normal 3 2 3 3 2 2 3 2" xfId="1412" xr:uid="{00000000-0005-0000-0000-000025110000}"/>
    <cellStyle name="Normal 3 2 3 3 2 2 3 2 2" xfId="3164" xr:uid="{00000000-0005-0000-0000-000026110000}"/>
    <cellStyle name="Normal 3 2 3 3 2 2 3 2 2 2" xfId="6762" xr:uid="{00000000-0005-0000-0000-000027110000}"/>
    <cellStyle name="Normal 3 2 3 3 2 2 3 2 2 2 2" xfId="13958" xr:uid="{00000000-0005-0000-0000-000028110000}"/>
    <cellStyle name="Normal 3 2 3 3 2 2 3 2 2 3" xfId="10360" xr:uid="{00000000-0005-0000-0000-000029110000}"/>
    <cellStyle name="Normal 3 2 3 3 2 2 3 2 3" xfId="5010" xr:uid="{00000000-0005-0000-0000-00002A110000}"/>
    <cellStyle name="Normal 3 2 3 3 2 2 3 2 3 2" xfId="12206" xr:uid="{00000000-0005-0000-0000-00002B110000}"/>
    <cellStyle name="Normal 3 2 3 3 2 2 3 2 4" xfId="8608" xr:uid="{00000000-0005-0000-0000-00002C110000}"/>
    <cellStyle name="Normal 3 2 3 3 2 2 3 3" xfId="2288" xr:uid="{00000000-0005-0000-0000-00002D110000}"/>
    <cellStyle name="Normal 3 2 3 3 2 2 3 3 2" xfId="5886" xr:uid="{00000000-0005-0000-0000-00002E110000}"/>
    <cellStyle name="Normal 3 2 3 3 2 2 3 3 2 2" xfId="13082" xr:uid="{00000000-0005-0000-0000-00002F110000}"/>
    <cellStyle name="Normal 3 2 3 3 2 2 3 3 3" xfId="9484" xr:uid="{00000000-0005-0000-0000-000030110000}"/>
    <cellStyle name="Normal 3 2 3 3 2 2 3 4" xfId="4134" xr:uid="{00000000-0005-0000-0000-000031110000}"/>
    <cellStyle name="Normal 3 2 3 3 2 2 3 4 2" xfId="11330" xr:uid="{00000000-0005-0000-0000-000032110000}"/>
    <cellStyle name="Normal 3 2 3 3 2 2 3 5" xfId="7732" xr:uid="{00000000-0005-0000-0000-000033110000}"/>
    <cellStyle name="Normal 3 2 3 3 2 2 4" xfId="828" xr:uid="{00000000-0005-0000-0000-000034110000}"/>
    <cellStyle name="Normal 3 2 3 3 2 2 4 2" xfId="1704" xr:uid="{00000000-0005-0000-0000-000035110000}"/>
    <cellStyle name="Normal 3 2 3 3 2 2 4 2 2" xfId="3456" xr:uid="{00000000-0005-0000-0000-000036110000}"/>
    <cellStyle name="Normal 3 2 3 3 2 2 4 2 2 2" xfId="7054" xr:uid="{00000000-0005-0000-0000-000037110000}"/>
    <cellStyle name="Normal 3 2 3 3 2 2 4 2 2 2 2" xfId="14250" xr:uid="{00000000-0005-0000-0000-000038110000}"/>
    <cellStyle name="Normal 3 2 3 3 2 2 4 2 2 3" xfId="10652" xr:uid="{00000000-0005-0000-0000-000039110000}"/>
    <cellStyle name="Normal 3 2 3 3 2 2 4 2 3" xfId="5302" xr:uid="{00000000-0005-0000-0000-00003A110000}"/>
    <cellStyle name="Normal 3 2 3 3 2 2 4 2 3 2" xfId="12498" xr:uid="{00000000-0005-0000-0000-00003B110000}"/>
    <cellStyle name="Normal 3 2 3 3 2 2 4 2 4" xfId="8900" xr:uid="{00000000-0005-0000-0000-00003C110000}"/>
    <cellStyle name="Normal 3 2 3 3 2 2 4 3" xfId="2580" xr:uid="{00000000-0005-0000-0000-00003D110000}"/>
    <cellStyle name="Normal 3 2 3 3 2 2 4 3 2" xfId="6178" xr:uid="{00000000-0005-0000-0000-00003E110000}"/>
    <cellStyle name="Normal 3 2 3 3 2 2 4 3 2 2" xfId="13374" xr:uid="{00000000-0005-0000-0000-00003F110000}"/>
    <cellStyle name="Normal 3 2 3 3 2 2 4 3 3" xfId="9776" xr:uid="{00000000-0005-0000-0000-000040110000}"/>
    <cellStyle name="Normal 3 2 3 3 2 2 4 4" xfId="4426" xr:uid="{00000000-0005-0000-0000-000041110000}"/>
    <cellStyle name="Normal 3 2 3 3 2 2 4 4 2" xfId="11622" xr:uid="{00000000-0005-0000-0000-000042110000}"/>
    <cellStyle name="Normal 3 2 3 3 2 2 4 5" xfId="8024" xr:uid="{00000000-0005-0000-0000-000043110000}"/>
    <cellStyle name="Normal 3 2 3 3 2 2 5" xfId="1120" xr:uid="{00000000-0005-0000-0000-000044110000}"/>
    <cellStyle name="Normal 3 2 3 3 2 2 5 2" xfId="2872" xr:uid="{00000000-0005-0000-0000-000045110000}"/>
    <cellStyle name="Normal 3 2 3 3 2 2 5 2 2" xfId="6470" xr:uid="{00000000-0005-0000-0000-000046110000}"/>
    <cellStyle name="Normal 3 2 3 3 2 2 5 2 2 2" xfId="13666" xr:uid="{00000000-0005-0000-0000-000047110000}"/>
    <cellStyle name="Normal 3 2 3 3 2 2 5 2 3" xfId="10068" xr:uid="{00000000-0005-0000-0000-000048110000}"/>
    <cellStyle name="Normal 3 2 3 3 2 2 5 3" xfId="4718" xr:uid="{00000000-0005-0000-0000-000049110000}"/>
    <cellStyle name="Normal 3 2 3 3 2 2 5 3 2" xfId="11914" xr:uid="{00000000-0005-0000-0000-00004A110000}"/>
    <cellStyle name="Normal 3 2 3 3 2 2 5 4" xfId="8316" xr:uid="{00000000-0005-0000-0000-00004B110000}"/>
    <cellStyle name="Normal 3 2 3 3 2 2 6" xfId="1996" xr:uid="{00000000-0005-0000-0000-00004C110000}"/>
    <cellStyle name="Normal 3 2 3 3 2 2 6 2" xfId="5594" xr:uid="{00000000-0005-0000-0000-00004D110000}"/>
    <cellStyle name="Normal 3 2 3 3 2 2 6 2 2" xfId="12790" xr:uid="{00000000-0005-0000-0000-00004E110000}"/>
    <cellStyle name="Normal 3 2 3 3 2 2 6 3" xfId="9192" xr:uid="{00000000-0005-0000-0000-00004F110000}"/>
    <cellStyle name="Normal 3 2 3 3 2 2 7" xfId="3842" xr:uid="{00000000-0005-0000-0000-000050110000}"/>
    <cellStyle name="Normal 3 2 3 3 2 2 7 2" xfId="11038" xr:uid="{00000000-0005-0000-0000-000051110000}"/>
    <cellStyle name="Normal 3 2 3 3 2 2 8" xfId="7440" xr:uid="{00000000-0005-0000-0000-000052110000}"/>
    <cellStyle name="Normal 3 2 3 3 2 3" xfId="307" xr:uid="{00000000-0005-0000-0000-000053110000}"/>
    <cellStyle name="Normal 3 2 3 3 2 3 2" xfId="599" xr:uid="{00000000-0005-0000-0000-000054110000}"/>
    <cellStyle name="Normal 3 2 3 3 2 3 2 2" xfId="1478" xr:uid="{00000000-0005-0000-0000-000055110000}"/>
    <cellStyle name="Normal 3 2 3 3 2 3 2 2 2" xfId="3230" xr:uid="{00000000-0005-0000-0000-000056110000}"/>
    <cellStyle name="Normal 3 2 3 3 2 3 2 2 2 2" xfId="6828" xr:uid="{00000000-0005-0000-0000-000057110000}"/>
    <cellStyle name="Normal 3 2 3 3 2 3 2 2 2 2 2" xfId="14024" xr:uid="{00000000-0005-0000-0000-000058110000}"/>
    <cellStyle name="Normal 3 2 3 3 2 3 2 2 2 3" xfId="10426" xr:uid="{00000000-0005-0000-0000-000059110000}"/>
    <cellStyle name="Normal 3 2 3 3 2 3 2 2 3" xfId="5076" xr:uid="{00000000-0005-0000-0000-00005A110000}"/>
    <cellStyle name="Normal 3 2 3 3 2 3 2 2 3 2" xfId="12272" xr:uid="{00000000-0005-0000-0000-00005B110000}"/>
    <cellStyle name="Normal 3 2 3 3 2 3 2 2 4" xfId="8674" xr:uid="{00000000-0005-0000-0000-00005C110000}"/>
    <cellStyle name="Normal 3 2 3 3 2 3 2 3" xfId="2354" xr:uid="{00000000-0005-0000-0000-00005D110000}"/>
    <cellStyle name="Normal 3 2 3 3 2 3 2 3 2" xfId="5952" xr:uid="{00000000-0005-0000-0000-00005E110000}"/>
    <cellStyle name="Normal 3 2 3 3 2 3 2 3 2 2" xfId="13148" xr:uid="{00000000-0005-0000-0000-00005F110000}"/>
    <cellStyle name="Normal 3 2 3 3 2 3 2 3 3" xfId="9550" xr:uid="{00000000-0005-0000-0000-000060110000}"/>
    <cellStyle name="Normal 3 2 3 3 2 3 2 4" xfId="4200" xr:uid="{00000000-0005-0000-0000-000061110000}"/>
    <cellStyle name="Normal 3 2 3 3 2 3 2 4 2" xfId="11396" xr:uid="{00000000-0005-0000-0000-000062110000}"/>
    <cellStyle name="Normal 3 2 3 3 2 3 2 5" xfId="7798" xr:uid="{00000000-0005-0000-0000-000063110000}"/>
    <cellStyle name="Normal 3 2 3 3 2 3 3" xfId="894" xr:uid="{00000000-0005-0000-0000-000064110000}"/>
    <cellStyle name="Normal 3 2 3 3 2 3 3 2" xfId="1770" xr:uid="{00000000-0005-0000-0000-000065110000}"/>
    <cellStyle name="Normal 3 2 3 3 2 3 3 2 2" xfId="3522" xr:uid="{00000000-0005-0000-0000-000066110000}"/>
    <cellStyle name="Normal 3 2 3 3 2 3 3 2 2 2" xfId="7120" xr:uid="{00000000-0005-0000-0000-000067110000}"/>
    <cellStyle name="Normal 3 2 3 3 2 3 3 2 2 2 2" xfId="14316" xr:uid="{00000000-0005-0000-0000-000068110000}"/>
    <cellStyle name="Normal 3 2 3 3 2 3 3 2 2 3" xfId="10718" xr:uid="{00000000-0005-0000-0000-000069110000}"/>
    <cellStyle name="Normal 3 2 3 3 2 3 3 2 3" xfId="5368" xr:uid="{00000000-0005-0000-0000-00006A110000}"/>
    <cellStyle name="Normal 3 2 3 3 2 3 3 2 3 2" xfId="12564" xr:uid="{00000000-0005-0000-0000-00006B110000}"/>
    <cellStyle name="Normal 3 2 3 3 2 3 3 2 4" xfId="8966" xr:uid="{00000000-0005-0000-0000-00006C110000}"/>
    <cellStyle name="Normal 3 2 3 3 2 3 3 3" xfId="2646" xr:uid="{00000000-0005-0000-0000-00006D110000}"/>
    <cellStyle name="Normal 3 2 3 3 2 3 3 3 2" xfId="6244" xr:uid="{00000000-0005-0000-0000-00006E110000}"/>
    <cellStyle name="Normal 3 2 3 3 2 3 3 3 2 2" xfId="13440" xr:uid="{00000000-0005-0000-0000-00006F110000}"/>
    <cellStyle name="Normal 3 2 3 3 2 3 3 3 3" xfId="9842" xr:uid="{00000000-0005-0000-0000-000070110000}"/>
    <cellStyle name="Normal 3 2 3 3 2 3 3 4" xfId="4492" xr:uid="{00000000-0005-0000-0000-000071110000}"/>
    <cellStyle name="Normal 3 2 3 3 2 3 3 4 2" xfId="11688" xr:uid="{00000000-0005-0000-0000-000072110000}"/>
    <cellStyle name="Normal 3 2 3 3 2 3 3 5" xfId="8090" xr:uid="{00000000-0005-0000-0000-000073110000}"/>
    <cellStyle name="Normal 3 2 3 3 2 3 4" xfId="1186" xr:uid="{00000000-0005-0000-0000-000074110000}"/>
    <cellStyle name="Normal 3 2 3 3 2 3 4 2" xfId="2938" xr:uid="{00000000-0005-0000-0000-000075110000}"/>
    <cellStyle name="Normal 3 2 3 3 2 3 4 2 2" xfId="6536" xr:uid="{00000000-0005-0000-0000-000076110000}"/>
    <cellStyle name="Normal 3 2 3 3 2 3 4 2 2 2" xfId="13732" xr:uid="{00000000-0005-0000-0000-000077110000}"/>
    <cellStyle name="Normal 3 2 3 3 2 3 4 2 3" xfId="10134" xr:uid="{00000000-0005-0000-0000-000078110000}"/>
    <cellStyle name="Normal 3 2 3 3 2 3 4 3" xfId="4784" xr:uid="{00000000-0005-0000-0000-000079110000}"/>
    <cellStyle name="Normal 3 2 3 3 2 3 4 3 2" xfId="11980" xr:uid="{00000000-0005-0000-0000-00007A110000}"/>
    <cellStyle name="Normal 3 2 3 3 2 3 4 4" xfId="8382" xr:uid="{00000000-0005-0000-0000-00007B110000}"/>
    <cellStyle name="Normal 3 2 3 3 2 3 5" xfId="2062" xr:uid="{00000000-0005-0000-0000-00007C110000}"/>
    <cellStyle name="Normal 3 2 3 3 2 3 5 2" xfId="5660" xr:uid="{00000000-0005-0000-0000-00007D110000}"/>
    <cellStyle name="Normal 3 2 3 3 2 3 5 2 2" xfId="12856" xr:uid="{00000000-0005-0000-0000-00007E110000}"/>
    <cellStyle name="Normal 3 2 3 3 2 3 5 3" xfId="9258" xr:uid="{00000000-0005-0000-0000-00007F110000}"/>
    <cellStyle name="Normal 3 2 3 3 2 3 6" xfId="3908" xr:uid="{00000000-0005-0000-0000-000080110000}"/>
    <cellStyle name="Normal 3 2 3 3 2 3 6 2" xfId="11104" xr:uid="{00000000-0005-0000-0000-000081110000}"/>
    <cellStyle name="Normal 3 2 3 3 2 3 7" xfId="7506" xr:uid="{00000000-0005-0000-0000-000082110000}"/>
    <cellStyle name="Normal 3 2 3 3 2 4" xfId="453" xr:uid="{00000000-0005-0000-0000-000083110000}"/>
    <cellStyle name="Normal 3 2 3 3 2 4 2" xfId="1332" xr:uid="{00000000-0005-0000-0000-000084110000}"/>
    <cellStyle name="Normal 3 2 3 3 2 4 2 2" xfId="3084" xr:uid="{00000000-0005-0000-0000-000085110000}"/>
    <cellStyle name="Normal 3 2 3 3 2 4 2 2 2" xfId="6682" xr:uid="{00000000-0005-0000-0000-000086110000}"/>
    <cellStyle name="Normal 3 2 3 3 2 4 2 2 2 2" xfId="13878" xr:uid="{00000000-0005-0000-0000-000087110000}"/>
    <cellStyle name="Normal 3 2 3 3 2 4 2 2 3" xfId="10280" xr:uid="{00000000-0005-0000-0000-000088110000}"/>
    <cellStyle name="Normal 3 2 3 3 2 4 2 3" xfId="4930" xr:uid="{00000000-0005-0000-0000-000089110000}"/>
    <cellStyle name="Normal 3 2 3 3 2 4 2 3 2" xfId="12126" xr:uid="{00000000-0005-0000-0000-00008A110000}"/>
    <cellStyle name="Normal 3 2 3 3 2 4 2 4" xfId="8528" xr:uid="{00000000-0005-0000-0000-00008B110000}"/>
    <cellStyle name="Normal 3 2 3 3 2 4 3" xfId="2208" xr:uid="{00000000-0005-0000-0000-00008C110000}"/>
    <cellStyle name="Normal 3 2 3 3 2 4 3 2" xfId="5806" xr:uid="{00000000-0005-0000-0000-00008D110000}"/>
    <cellStyle name="Normal 3 2 3 3 2 4 3 2 2" xfId="13002" xr:uid="{00000000-0005-0000-0000-00008E110000}"/>
    <cellStyle name="Normal 3 2 3 3 2 4 3 3" xfId="9404" xr:uid="{00000000-0005-0000-0000-00008F110000}"/>
    <cellStyle name="Normal 3 2 3 3 2 4 4" xfId="4054" xr:uid="{00000000-0005-0000-0000-000090110000}"/>
    <cellStyle name="Normal 3 2 3 3 2 4 4 2" xfId="11250" xr:uid="{00000000-0005-0000-0000-000091110000}"/>
    <cellStyle name="Normal 3 2 3 3 2 4 5" xfId="7652" xr:uid="{00000000-0005-0000-0000-000092110000}"/>
    <cellStyle name="Normal 3 2 3 3 2 5" xfId="748" xr:uid="{00000000-0005-0000-0000-000093110000}"/>
    <cellStyle name="Normal 3 2 3 3 2 5 2" xfId="1624" xr:uid="{00000000-0005-0000-0000-000094110000}"/>
    <cellStyle name="Normal 3 2 3 3 2 5 2 2" xfId="3376" xr:uid="{00000000-0005-0000-0000-000095110000}"/>
    <cellStyle name="Normal 3 2 3 3 2 5 2 2 2" xfId="6974" xr:uid="{00000000-0005-0000-0000-000096110000}"/>
    <cellStyle name="Normal 3 2 3 3 2 5 2 2 2 2" xfId="14170" xr:uid="{00000000-0005-0000-0000-000097110000}"/>
    <cellStyle name="Normal 3 2 3 3 2 5 2 2 3" xfId="10572" xr:uid="{00000000-0005-0000-0000-000098110000}"/>
    <cellStyle name="Normal 3 2 3 3 2 5 2 3" xfId="5222" xr:uid="{00000000-0005-0000-0000-000099110000}"/>
    <cellStyle name="Normal 3 2 3 3 2 5 2 3 2" xfId="12418" xr:uid="{00000000-0005-0000-0000-00009A110000}"/>
    <cellStyle name="Normal 3 2 3 3 2 5 2 4" xfId="8820" xr:uid="{00000000-0005-0000-0000-00009B110000}"/>
    <cellStyle name="Normal 3 2 3 3 2 5 3" xfId="2500" xr:uid="{00000000-0005-0000-0000-00009C110000}"/>
    <cellStyle name="Normal 3 2 3 3 2 5 3 2" xfId="6098" xr:uid="{00000000-0005-0000-0000-00009D110000}"/>
    <cellStyle name="Normal 3 2 3 3 2 5 3 2 2" xfId="13294" xr:uid="{00000000-0005-0000-0000-00009E110000}"/>
    <cellStyle name="Normal 3 2 3 3 2 5 3 3" xfId="9696" xr:uid="{00000000-0005-0000-0000-00009F110000}"/>
    <cellStyle name="Normal 3 2 3 3 2 5 4" xfId="4346" xr:uid="{00000000-0005-0000-0000-0000A0110000}"/>
    <cellStyle name="Normal 3 2 3 3 2 5 4 2" xfId="11542" xr:uid="{00000000-0005-0000-0000-0000A1110000}"/>
    <cellStyle name="Normal 3 2 3 3 2 5 5" xfId="7944" xr:uid="{00000000-0005-0000-0000-0000A2110000}"/>
    <cellStyle name="Normal 3 2 3 3 2 6" xfId="1040" xr:uid="{00000000-0005-0000-0000-0000A3110000}"/>
    <cellStyle name="Normal 3 2 3 3 2 6 2" xfId="2792" xr:uid="{00000000-0005-0000-0000-0000A4110000}"/>
    <cellStyle name="Normal 3 2 3 3 2 6 2 2" xfId="6390" xr:uid="{00000000-0005-0000-0000-0000A5110000}"/>
    <cellStyle name="Normal 3 2 3 3 2 6 2 2 2" xfId="13586" xr:uid="{00000000-0005-0000-0000-0000A6110000}"/>
    <cellStyle name="Normal 3 2 3 3 2 6 2 3" xfId="9988" xr:uid="{00000000-0005-0000-0000-0000A7110000}"/>
    <cellStyle name="Normal 3 2 3 3 2 6 3" xfId="4638" xr:uid="{00000000-0005-0000-0000-0000A8110000}"/>
    <cellStyle name="Normal 3 2 3 3 2 6 3 2" xfId="11834" xr:uid="{00000000-0005-0000-0000-0000A9110000}"/>
    <cellStyle name="Normal 3 2 3 3 2 6 4" xfId="8236" xr:uid="{00000000-0005-0000-0000-0000AA110000}"/>
    <cellStyle name="Normal 3 2 3 3 2 7" xfId="1916" xr:uid="{00000000-0005-0000-0000-0000AB110000}"/>
    <cellStyle name="Normal 3 2 3 3 2 7 2" xfId="5514" xr:uid="{00000000-0005-0000-0000-0000AC110000}"/>
    <cellStyle name="Normal 3 2 3 3 2 7 2 2" xfId="12710" xr:uid="{00000000-0005-0000-0000-0000AD110000}"/>
    <cellStyle name="Normal 3 2 3 3 2 7 3" xfId="9112" xr:uid="{00000000-0005-0000-0000-0000AE110000}"/>
    <cellStyle name="Normal 3 2 3 3 2 8" xfId="3682" xr:uid="{00000000-0005-0000-0000-0000AF110000}"/>
    <cellStyle name="Normal 3 2 3 3 2 8 2" xfId="7280" xr:uid="{00000000-0005-0000-0000-0000B0110000}"/>
    <cellStyle name="Normal 3 2 3 3 2 8 2 2" xfId="14476" xr:uid="{00000000-0005-0000-0000-0000B1110000}"/>
    <cellStyle name="Normal 3 2 3 3 2 8 3" xfId="10878" xr:uid="{00000000-0005-0000-0000-0000B2110000}"/>
    <cellStyle name="Normal 3 2 3 3 2 9" xfId="3762" xr:uid="{00000000-0005-0000-0000-0000B3110000}"/>
    <cellStyle name="Normal 3 2 3 3 2 9 2" xfId="10958" xr:uid="{00000000-0005-0000-0000-0000B4110000}"/>
    <cellStyle name="Normal 3 2 3 3 3" xfId="90" xr:uid="{00000000-0005-0000-0000-0000B5110000}"/>
    <cellStyle name="Normal 3 2 3 3 3 10" xfId="7382" xr:uid="{00000000-0005-0000-0000-0000B6110000}"/>
    <cellStyle name="Normal 3 2 3 3 3 11" xfId="177" xr:uid="{00000000-0005-0000-0000-0000B7110000}"/>
    <cellStyle name="Normal 3 2 3 3 3 2" xfId="262" xr:uid="{00000000-0005-0000-0000-0000B8110000}"/>
    <cellStyle name="Normal 3 2 3 3 3 2 2" xfId="409" xr:uid="{00000000-0005-0000-0000-0000B9110000}"/>
    <cellStyle name="Normal 3 2 3 3 3 2 2 2" xfId="701" xr:uid="{00000000-0005-0000-0000-0000BA110000}"/>
    <cellStyle name="Normal 3 2 3 3 3 2 2 2 2" xfId="1580" xr:uid="{00000000-0005-0000-0000-0000BB110000}"/>
    <cellStyle name="Normal 3 2 3 3 3 2 2 2 2 2" xfId="3332" xr:uid="{00000000-0005-0000-0000-0000BC110000}"/>
    <cellStyle name="Normal 3 2 3 3 3 2 2 2 2 2 2" xfId="6930" xr:uid="{00000000-0005-0000-0000-0000BD110000}"/>
    <cellStyle name="Normal 3 2 3 3 3 2 2 2 2 2 2 2" xfId="14126" xr:uid="{00000000-0005-0000-0000-0000BE110000}"/>
    <cellStyle name="Normal 3 2 3 3 3 2 2 2 2 2 3" xfId="10528" xr:uid="{00000000-0005-0000-0000-0000BF110000}"/>
    <cellStyle name="Normal 3 2 3 3 3 2 2 2 2 3" xfId="5178" xr:uid="{00000000-0005-0000-0000-0000C0110000}"/>
    <cellStyle name="Normal 3 2 3 3 3 2 2 2 2 3 2" xfId="12374" xr:uid="{00000000-0005-0000-0000-0000C1110000}"/>
    <cellStyle name="Normal 3 2 3 3 3 2 2 2 2 4" xfId="8776" xr:uid="{00000000-0005-0000-0000-0000C2110000}"/>
    <cellStyle name="Normal 3 2 3 3 3 2 2 2 3" xfId="2456" xr:uid="{00000000-0005-0000-0000-0000C3110000}"/>
    <cellStyle name="Normal 3 2 3 3 3 2 2 2 3 2" xfId="6054" xr:uid="{00000000-0005-0000-0000-0000C4110000}"/>
    <cellStyle name="Normal 3 2 3 3 3 2 2 2 3 2 2" xfId="13250" xr:uid="{00000000-0005-0000-0000-0000C5110000}"/>
    <cellStyle name="Normal 3 2 3 3 3 2 2 2 3 3" xfId="9652" xr:uid="{00000000-0005-0000-0000-0000C6110000}"/>
    <cellStyle name="Normal 3 2 3 3 3 2 2 2 4" xfId="4302" xr:uid="{00000000-0005-0000-0000-0000C7110000}"/>
    <cellStyle name="Normal 3 2 3 3 3 2 2 2 4 2" xfId="11498" xr:uid="{00000000-0005-0000-0000-0000C8110000}"/>
    <cellStyle name="Normal 3 2 3 3 3 2 2 2 5" xfId="7900" xr:uid="{00000000-0005-0000-0000-0000C9110000}"/>
    <cellStyle name="Normal 3 2 3 3 3 2 2 3" xfId="996" xr:uid="{00000000-0005-0000-0000-0000CA110000}"/>
    <cellStyle name="Normal 3 2 3 3 3 2 2 3 2" xfId="1872" xr:uid="{00000000-0005-0000-0000-0000CB110000}"/>
    <cellStyle name="Normal 3 2 3 3 3 2 2 3 2 2" xfId="3624" xr:uid="{00000000-0005-0000-0000-0000CC110000}"/>
    <cellStyle name="Normal 3 2 3 3 3 2 2 3 2 2 2" xfId="7222" xr:uid="{00000000-0005-0000-0000-0000CD110000}"/>
    <cellStyle name="Normal 3 2 3 3 3 2 2 3 2 2 2 2" xfId="14418" xr:uid="{00000000-0005-0000-0000-0000CE110000}"/>
    <cellStyle name="Normal 3 2 3 3 3 2 2 3 2 2 3" xfId="10820" xr:uid="{00000000-0005-0000-0000-0000CF110000}"/>
    <cellStyle name="Normal 3 2 3 3 3 2 2 3 2 3" xfId="5470" xr:uid="{00000000-0005-0000-0000-0000D0110000}"/>
    <cellStyle name="Normal 3 2 3 3 3 2 2 3 2 3 2" xfId="12666" xr:uid="{00000000-0005-0000-0000-0000D1110000}"/>
    <cellStyle name="Normal 3 2 3 3 3 2 2 3 2 4" xfId="9068" xr:uid="{00000000-0005-0000-0000-0000D2110000}"/>
    <cellStyle name="Normal 3 2 3 3 3 2 2 3 3" xfId="2748" xr:uid="{00000000-0005-0000-0000-0000D3110000}"/>
    <cellStyle name="Normal 3 2 3 3 3 2 2 3 3 2" xfId="6346" xr:uid="{00000000-0005-0000-0000-0000D4110000}"/>
    <cellStyle name="Normal 3 2 3 3 3 2 2 3 3 2 2" xfId="13542" xr:uid="{00000000-0005-0000-0000-0000D5110000}"/>
    <cellStyle name="Normal 3 2 3 3 3 2 2 3 3 3" xfId="9944" xr:uid="{00000000-0005-0000-0000-0000D6110000}"/>
    <cellStyle name="Normal 3 2 3 3 3 2 2 3 4" xfId="4594" xr:uid="{00000000-0005-0000-0000-0000D7110000}"/>
    <cellStyle name="Normal 3 2 3 3 3 2 2 3 4 2" xfId="11790" xr:uid="{00000000-0005-0000-0000-0000D8110000}"/>
    <cellStyle name="Normal 3 2 3 3 3 2 2 3 5" xfId="8192" xr:uid="{00000000-0005-0000-0000-0000D9110000}"/>
    <cellStyle name="Normal 3 2 3 3 3 2 2 4" xfId="1288" xr:uid="{00000000-0005-0000-0000-0000DA110000}"/>
    <cellStyle name="Normal 3 2 3 3 3 2 2 4 2" xfId="3040" xr:uid="{00000000-0005-0000-0000-0000DB110000}"/>
    <cellStyle name="Normal 3 2 3 3 3 2 2 4 2 2" xfId="6638" xr:uid="{00000000-0005-0000-0000-0000DC110000}"/>
    <cellStyle name="Normal 3 2 3 3 3 2 2 4 2 2 2" xfId="13834" xr:uid="{00000000-0005-0000-0000-0000DD110000}"/>
    <cellStyle name="Normal 3 2 3 3 3 2 2 4 2 3" xfId="10236" xr:uid="{00000000-0005-0000-0000-0000DE110000}"/>
    <cellStyle name="Normal 3 2 3 3 3 2 2 4 3" xfId="4886" xr:uid="{00000000-0005-0000-0000-0000DF110000}"/>
    <cellStyle name="Normal 3 2 3 3 3 2 2 4 3 2" xfId="12082" xr:uid="{00000000-0005-0000-0000-0000E0110000}"/>
    <cellStyle name="Normal 3 2 3 3 3 2 2 4 4" xfId="8484" xr:uid="{00000000-0005-0000-0000-0000E1110000}"/>
    <cellStyle name="Normal 3 2 3 3 3 2 2 5" xfId="2164" xr:uid="{00000000-0005-0000-0000-0000E2110000}"/>
    <cellStyle name="Normal 3 2 3 3 3 2 2 5 2" xfId="5762" xr:uid="{00000000-0005-0000-0000-0000E3110000}"/>
    <cellStyle name="Normal 3 2 3 3 3 2 2 5 2 2" xfId="12958" xr:uid="{00000000-0005-0000-0000-0000E4110000}"/>
    <cellStyle name="Normal 3 2 3 3 3 2 2 5 3" xfId="9360" xr:uid="{00000000-0005-0000-0000-0000E5110000}"/>
    <cellStyle name="Normal 3 2 3 3 3 2 2 6" xfId="4010" xr:uid="{00000000-0005-0000-0000-0000E6110000}"/>
    <cellStyle name="Normal 3 2 3 3 3 2 2 6 2" xfId="11206" xr:uid="{00000000-0005-0000-0000-0000E7110000}"/>
    <cellStyle name="Normal 3 2 3 3 3 2 2 7" xfId="7608" xr:uid="{00000000-0005-0000-0000-0000E8110000}"/>
    <cellStyle name="Normal 3 2 3 3 3 2 3" xfId="555" xr:uid="{00000000-0005-0000-0000-0000E9110000}"/>
    <cellStyle name="Normal 3 2 3 3 3 2 3 2" xfId="1434" xr:uid="{00000000-0005-0000-0000-0000EA110000}"/>
    <cellStyle name="Normal 3 2 3 3 3 2 3 2 2" xfId="3186" xr:uid="{00000000-0005-0000-0000-0000EB110000}"/>
    <cellStyle name="Normal 3 2 3 3 3 2 3 2 2 2" xfId="6784" xr:uid="{00000000-0005-0000-0000-0000EC110000}"/>
    <cellStyle name="Normal 3 2 3 3 3 2 3 2 2 2 2" xfId="13980" xr:uid="{00000000-0005-0000-0000-0000ED110000}"/>
    <cellStyle name="Normal 3 2 3 3 3 2 3 2 2 3" xfId="10382" xr:uid="{00000000-0005-0000-0000-0000EE110000}"/>
    <cellStyle name="Normal 3 2 3 3 3 2 3 2 3" xfId="5032" xr:uid="{00000000-0005-0000-0000-0000EF110000}"/>
    <cellStyle name="Normal 3 2 3 3 3 2 3 2 3 2" xfId="12228" xr:uid="{00000000-0005-0000-0000-0000F0110000}"/>
    <cellStyle name="Normal 3 2 3 3 3 2 3 2 4" xfId="8630" xr:uid="{00000000-0005-0000-0000-0000F1110000}"/>
    <cellStyle name="Normal 3 2 3 3 3 2 3 3" xfId="2310" xr:uid="{00000000-0005-0000-0000-0000F2110000}"/>
    <cellStyle name="Normal 3 2 3 3 3 2 3 3 2" xfId="5908" xr:uid="{00000000-0005-0000-0000-0000F3110000}"/>
    <cellStyle name="Normal 3 2 3 3 3 2 3 3 2 2" xfId="13104" xr:uid="{00000000-0005-0000-0000-0000F4110000}"/>
    <cellStyle name="Normal 3 2 3 3 3 2 3 3 3" xfId="9506" xr:uid="{00000000-0005-0000-0000-0000F5110000}"/>
    <cellStyle name="Normal 3 2 3 3 3 2 3 4" xfId="4156" xr:uid="{00000000-0005-0000-0000-0000F6110000}"/>
    <cellStyle name="Normal 3 2 3 3 3 2 3 4 2" xfId="11352" xr:uid="{00000000-0005-0000-0000-0000F7110000}"/>
    <cellStyle name="Normal 3 2 3 3 3 2 3 5" xfId="7754" xr:uid="{00000000-0005-0000-0000-0000F8110000}"/>
    <cellStyle name="Normal 3 2 3 3 3 2 4" xfId="850" xr:uid="{00000000-0005-0000-0000-0000F9110000}"/>
    <cellStyle name="Normal 3 2 3 3 3 2 4 2" xfId="1726" xr:uid="{00000000-0005-0000-0000-0000FA110000}"/>
    <cellStyle name="Normal 3 2 3 3 3 2 4 2 2" xfId="3478" xr:uid="{00000000-0005-0000-0000-0000FB110000}"/>
    <cellStyle name="Normal 3 2 3 3 3 2 4 2 2 2" xfId="7076" xr:uid="{00000000-0005-0000-0000-0000FC110000}"/>
    <cellStyle name="Normal 3 2 3 3 3 2 4 2 2 2 2" xfId="14272" xr:uid="{00000000-0005-0000-0000-0000FD110000}"/>
    <cellStyle name="Normal 3 2 3 3 3 2 4 2 2 3" xfId="10674" xr:uid="{00000000-0005-0000-0000-0000FE110000}"/>
    <cellStyle name="Normal 3 2 3 3 3 2 4 2 3" xfId="5324" xr:uid="{00000000-0005-0000-0000-0000FF110000}"/>
    <cellStyle name="Normal 3 2 3 3 3 2 4 2 3 2" xfId="12520" xr:uid="{00000000-0005-0000-0000-000000120000}"/>
    <cellStyle name="Normal 3 2 3 3 3 2 4 2 4" xfId="8922" xr:uid="{00000000-0005-0000-0000-000001120000}"/>
    <cellStyle name="Normal 3 2 3 3 3 2 4 3" xfId="2602" xr:uid="{00000000-0005-0000-0000-000002120000}"/>
    <cellStyle name="Normal 3 2 3 3 3 2 4 3 2" xfId="6200" xr:uid="{00000000-0005-0000-0000-000003120000}"/>
    <cellStyle name="Normal 3 2 3 3 3 2 4 3 2 2" xfId="13396" xr:uid="{00000000-0005-0000-0000-000004120000}"/>
    <cellStyle name="Normal 3 2 3 3 3 2 4 3 3" xfId="9798" xr:uid="{00000000-0005-0000-0000-000005120000}"/>
    <cellStyle name="Normal 3 2 3 3 3 2 4 4" xfId="4448" xr:uid="{00000000-0005-0000-0000-000006120000}"/>
    <cellStyle name="Normal 3 2 3 3 3 2 4 4 2" xfId="11644" xr:uid="{00000000-0005-0000-0000-000007120000}"/>
    <cellStyle name="Normal 3 2 3 3 3 2 4 5" xfId="8046" xr:uid="{00000000-0005-0000-0000-000008120000}"/>
    <cellStyle name="Normal 3 2 3 3 3 2 5" xfId="1142" xr:uid="{00000000-0005-0000-0000-000009120000}"/>
    <cellStyle name="Normal 3 2 3 3 3 2 5 2" xfId="2894" xr:uid="{00000000-0005-0000-0000-00000A120000}"/>
    <cellStyle name="Normal 3 2 3 3 3 2 5 2 2" xfId="6492" xr:uid="{00000000-0005-0000-0000-00000B120000}"/>
    <cellStyle name="Normal 3 2 3 3 3 2 5 2 2 2" xfId="13688" xr:uid="{00000000-0005-0000-0000-00000C120000}"/>
    <cellStyle name="Normal 3 2 3 3 3 2 5 2 3" xfId="10090" xr:uid="{00000000-0005-0000-0000-00000D120000}"/>
    <cellStyle name="Normal 3 2 3 3 3 2 5 3" xfId="4740" xr:uid="{00000000-0005-0000-0000-00000E120000}"/>
    <cellStyle name="Normal 3 2 3 3 3 2 5 3 2" xfId="11936" xr:uid="{00000000-0005-0000-0000-00000F120000}"/>
    <cellStyle name="Normal 3 2 3 3 3 2 5 4" xfId="8338" xr:uid="{00000000-0005-0000-0000-000010120000}"/>
    <cellStyle name="Normal 3 2 3 3 3 2 6" xfId="2018" xr:uid="{00000000-0005-0000-0000-000011120000}"/>
    <cellStyle name="Normal 3 2 3 3 3 2 6 2" xfId="5616" xr:uid="{00000000-0005-0000-0000-000012120000}"/>
    <cellStyle name="Normal 3 2 3 3 3 2 6 2 2" xfId="12812" xr:uid="{00000000-0005-0000-0000-000013120000}"/>
    <cellStyle name="Normal 3 2 3 3 3 2 6 3" xfId="9214" xr:uid="{00000000-0005-0000-0000-000014120000}"/>
    <cellStyle name="Normal 3 2 3 3 3 2 7" xfId="3864" xr:uid="{00000000-0005-0000-0000-000015120000}"/>
    <cellStyle name="Normal 3 2 3 3 3 2 7 2" xfId="11060" xr:uid="{00000000-0005-0000-0000-000016120000}"/>
    <cellStyle name="Normal 3 2 3 3 3 2 8" xfId="7462" xr:uid="{00000000-0005-0000-0000-000017120000}"/>
    <cellStyle name="Normal 3 2 3 3 3 3" xfId="329" xr:uid="{00000000-0005-0000-0000-000018120000}"/>
    <cellStyle name="Normal 3 2 3 3 3 3 2" xfId="621" xr:uid="{00000000-0005-0000-0000-000019120000}"/>
    <cellStyle name="Normal 3 2 3 3 3 3 2 2" xfId="1500" xr:uid="{00000000-0005-0000-0000-00001A120000}"/>
    <cellStyle name="Normal 3 2 3 3 3 3 2 2 2" xfId="3252" xr:uid="{00000000-0005-0000-0000-00001B120000}"/>
    <cellStyle name="Normal 3 2 3 3 3 3 2 2 2 2" xfId="6850" xr:uid="{00000000-0005-0000-0000-00001C120000}"/>
    <cellStyle name="Normal 3 2 3 3 3 3 2 2 2 2 2" xfId="14046" xr:uid="{00000000-0005-0000-0000-00001D120000}"/>
    <cellStyle name="Normal 3 2 3 3 3 3 2 2 2 3" xfId="10448" xr:uid="{00000000-0005-0000-0000-00001E120000}"/>
    <cellStyle name="Normal 3 2 3 3 3 3 2 2 3" xfId="5098" xr:uid="{00000000-0005-0000-0000-00001F120000}"/>
    <cellStyle name="Normal 3 2 3 3 3 3 2 2 3 2" xfId="12294" xr:uid="{00000000-0005-0000-0000-000020120000}"/>
    <cellStyle name="Normal 3 2 3 3 3 3 2 2 4" xfId="8696" xr:uid="{00000000-0005-0000-0000-000021120000}"/>
    <cellStyle name="Normal 3 2 3 3 3 3 2 3" xfId="2376" xr:uid="{00000000-0005-0000-0000-000022120000}"/>
    <cellStyle name="Normal 3 2 3 3 3 3 2 3 2" xfId="5974" xr:uid="{00000000-0005-0000-0000-000023120000}"/>
    <cellStyle name="Normal 3 2 3 3 3 3 2 3 2 2" xfId="13170" xr:uid="{00000000-0005-0000-0000-000024120000}"/>
    <cellStyle name="Normal 3 2 3 3 3 3 2 3 3" xfId="9572" xr:uid="{00000000-0005-0000-0000-000025120000}"/>
    <cellStyle name="Normal 3 2 3 3 3 3 2 4" xfId="4222" xr:uid="{00000000-0005-0000-0000-000026120000}"/>
    <cellStyle name="Normal 3 2 3 3 3 3 2 4 2" xfId="11418" xr:uid="{00000000-0005-0000-0000-000027120000}"/>
    <cellStyle name="Normal 3 2 3 3 3 3 2 5" xfId="7820" xr:uid="{00000000-0005-0000-0000-000028120000}"/>
    <cellStyle name="Normal 3 2 3 3 3 3 3" xfId="916" xr:uid="{00000000-0005-0000-0000-000029120000}"/>
    <cellStyle name="Normal 3 2 3 3 3 3 3 2" xfId="1792" xr:uid="{00000000-0005-0000-0000-00002A120000}"/>
    <cellStyle name="Normal 3 2 3 3 3 3 3 2 2" xfId="3544" xr:uid="{00000000-0005-0000-0000-00002B120000}"/>
    <cellStyle name="Normal 3 2 3 3 3 3 3 2 2 2" xfId="7142" xr:uid="{00000000-0005-0000-0000-00002C120000}"/>
    <cellStyle name="Normal 3 2 3 3 3 3 3 2 2 2 2" xfId="14338" xr:uid="{00000000-0005-0000-0000-00002D120000}"/>
    <cellStyle name="Normal 3 2 3 3 3 3 3 2 2 3" xfId="10740" xr:uid="{00000000-0005-0000-0000-00002E120000}"/>
    <cellStyle name="Normal 3 2 3 3 3 3 3 2 3" xfId="5390" xr:uid="{00000000-0005-0000-0000-00002F120000}"/>
    <cellStyle name="Normal 3 2 3 3 3 3 3 2 3 2" xfId="12586" xr:uid="{00000000-0005-0000-0000-000030120000}"/>
    <cellStyle name="Normal 3 2 3 3 3 3 3 2 4" xfId="8988" xr:uid="{00000000-0005-0000-0000-000031120000}"/>
    <cellStyle name="Normal 3 2 3 3 3 3 3 3" xfId="2668" xr:uid="{00000000-0005-0000-0000-000032120000}"/>
    <cellStyle name="Normal 3 2 3 3 3 3 3 3 2" xfId="6266" xr:uid="{00000000-0005-0000-0000-000033120000}"/>
    <cellStyle name="Normal 3 2 3 3 3 3 3 3 2 2" xfId="13462" xr:uid="{00000000-0005-0000-0000-000034120000}"/>
    <cellStyle name="Normal 3 2 3 3 3 3 3 3 3" xfId="9864" xr:uid="{00000000-0005-0000-0000-000035120000}"/>
    <cellStyle name="Normal 3 2 3 3 3 3 3 4" xfId="4514" xr:uid="{00000000-0005-0000-0000-000036120000}"/>
    <cellStyle name="Normal 3 2 3 3 3 3 3 4 2" xfId="11710" xr:uid="{00000000-0005-0000-0000-000037120000}"/>
    <cellStyle name="Normal 3 2 3 3 3 3 3 5" xfId="8112" xr:uid="{00000000-0005-0000-0000-000038120000}"/>
    <cellStyle name="Normal 3 2 3 3 3 3 4" xfId="1208" xr:uid="{00000000-0005-0000-0000-000039120000}"/>
    <cellStyle name="Normal 3 2 3 3 3 3 4 2" xfId="2960" xr:uid="{00000000-0005-0000-0000-00003A120000}"/>
    <cellStyle name="Normal 3 2 3 3 3 3 4 2 2" xfId="6558" xr:uid="{00000000-0005-0000-0000-00003B120000}"/>
    <cellStyle name="Normal 3 2 3 3 3 3 4 2 2 2" xfId="13754" xr:uid="{00000000-0005-0000-0000-00003C120000}"/>
    <cellStyle name="Normal 3 2 3 3 3 3 4 2 3" xfId="10156" xr:uid="{00000000-0005-0000-0000-00003D120000}"/>
    <cellStyle name="Normal 3 2 3 3 3 3 4 3" xfId="4806" xr:uid="{00000000-0005-0000-0000-00003E120000}"/>
    <cellStyle name="Normal 3 2 3 3 3 3 4 3 2" xfId="12002" xr:uid="{00000000-0005-0000-0000-00003F120000}"/>
    <cellStyle name="Normal 3 2 3 3 3 3 4 4" xfId="8404" xr:uid="{00000000-0005-0000-0000-000040120000}"/>
    <cellStyle name="Normal 3 2 3 3 3 3 5" xfId="2084" xr:uid="{00000000-0005-0000-0000-000041120000}"/>
    <cellStyle name="Normal 3 2 3 3 3 3 5 2" xfId="5682" xr:uid="{00000000-0005-0000-0000-000042120000}"/>
    <cellStyle name="Normal 3 2 3 3 3 3 5 2 2" xfId="12878" xr:uid="{00000000-0005-0000-0000-000043120000}"/>
    <cellStyle name="Normal 3 2 3 3 3 3 5 3" xfId="9280" xr:uid="{00000000-0005-0000-0000-000044120000}"/>
    <cellStyle name="Normal 3 2 3 3 3 3 6" xfId="3930" xr:uid="{00000000-0005-0000-0000-000045120000}"/>
    <cellStyle name="Normal 3 2 3 3 3 3 6 2" xfId="11126" xr:uid="{00000000-0005-0000-0000-000046120000}"/>
    <cellStyle name="Normal 3 2 3 3 3 3 7" xfId="7528" xr:uid="{00000000-0005-0000-0000-000047120000}"/>
    <cellStyle name="Normal 3 2 3 3 3 4" xfId="475" xr:uid="{00000000-0005-0000-0000-000048120000}"/>
    <cellStyle name="Normal 3 2 3 3 3 4 2" xfId="1354" xr:uid="{00000000-0005-0000-0000-000049120000}"/>
    <cellStyle name="Normal 3 2 3 3 3 4 2 2" xfId="3106" xr:uid="{00000000-0005-0000-0000-00004A120000}"/>
    <cellStyle name="Normal 3 2 3 3 3 4 2 2 2" xfId="6704" xr:uid="{00000000-0005-0000-0000-00004B120000}"/>
    <cellStyle name="Normal 3 2 3 3 3 4 2 2 2 2" xfId="13900" xr:uid="{00000000-0005-0000-0000-00004C120000}"/>
    <cellStyle name="Normal 3 2 3 3 3 4 2 2 3" xfId="10302" xr:uid="{00000000-0005-0000-0000-00004D120000}"/>
    <cellStyle name="Normal 3 2 3 3 3 4 2 3" xfId="4952" xr:uid="{00000000-0005-0000-0000-00004E120000}"/>
    <cellStyle name="Normal 3 2 3 3 3 4 2 3 2" xfId="12148" xr:uid="{00000000-0005-0000-0000-00004F120000}"/>
    <cellStyle name="Normal 3 2 3 3 3 4 2 4" xfId="8550" xr:uid="{00000000-0005-0000-0000-000050120000}"/>
    <cellStyle name="Normal 3 2 3 3 3 4 3" xfId="2230" xr:uid="{00000000-0005-0000-0000-000051120000}"/>
    <cellStyle name="Normal 3 2 3 3 3 4 3 2" xfId="5828" xr:uid="{00000000-0005-0000-0000-000052120000}"/>
    <cellStyle name="Normal 3 2 3 3 3 4 3 2 2" xfId="13024" xr:uid="{00000000-0005-0000-0000-000053120000}"/>
    <cellStyle name="Normal 3 2 3 3 3 4 3 3" xfId="9426" xr:uid="{00000000-0005-0000-0000-000054120000}"/>
    <cellStyle name="Normal 3 2 3 3 3 4 4" xfId="4076" xr:uid="{00000000-0005-0000-0000-000055120000}"/>
    <cellStyle name="Normal 3 2 3 3 3 4 4 2" xfId="11272" xr:uid="{00000000-0005-0000-0000-000056120000}"/>
    <cellStyle name="Normal 3 2 3 3 3 4 5" xfId="7674" xr:uid="{00000000-0005-0000-0000-000057120000}"/>
    <cellStyle name="Normal 3 2 3 3 3 5" xfId="770" xr:uid="{00000000-0005-0000-0000-000058120000}"/>
    <cellStyle name="Normal 3 2 3 3 3 5 2" xfId="1646" xr:uid="{00000000-0005-0000-0000-000059120000}"/>
    <cellStyle name="Normal 3 2 3 3 3 5 2 2" xfId="3398" xr:uid="{00000000-0005-0000-0000-00005A120000}"/>
    <cellStyle name="Normal 3 2 3 3 3 5 2 2 2" xfId="6996" xr:uid="{00000000-0005-0000-0000-00005B120000}"/>
    <cellStyle name="Normal 3 2 3 3 3 5 2 2 2 2" xfId="14192" xr:uid="{00000000-0005-0000-0000-00005C120000}"/>
    <cellStyle name="Normal 3 2 3 3 3 5 2 2 3" xfId="10594" xr:uid="{00000000-0005-0000-0000-00005D120000}"/>
    <cellStyle name="Normal 3 2 3 3 3 5 2 3" xfId="5244" xr:uid="{00000000-0005-0000-0000-00005E120000}"/>
    <cellStyle name="Normal 3 2 3 3 3 5 2 3 2" xfId="12440" xr:uid="{00000000-0005-0000-0000-00005F120000}"/>
    <cellStyle name="Normal 3 2 3 3 3 5 2 4" xfId="8842" xr:uid="{00000000-0005-0000-0000-000060120000}"/>
    <cellStyle name="Normal 3 2 3 3 3 5 3" xfId="2522" xr:uid="{00000000-0005-0000-0000-000061120000}"/>
    <cellStyle name="Normal 3 2 3 3 3 5 3 2" xfId="6120" xr:uid="{00000000-0005-0000-0000-000062120000}"/>
    <cellStyle name="Normal 3 2 3 3 3 5 3 2 2" xfId="13316" xr:uid="{00000000-0005-0000-0000-000063120000}"/>
    <cellStyle name="Normal 3 2 3 3 3 5 3 3" xfId="9718" xr:uid="{00000000-0005-0000-0000-000064120000}"/>
    <cellStyle name="Normal 3 2 3 3 3 5 4" xfId="4368" xr:uid="{00000000-0005-0000-0000-000065120000}"/>
    <cellStyle name="Normal 3 2 3 3 3 5 4 2" xfId="11564" xr:uid="{00000000-0005-0000-0000-000066120000}"/>
    <cellStyle name="Normal 3 2 3 3 3 5 5" xfId="7966" xr:uid="{00000000-0005-0000-0000-000067120000}"/>
    <cellStyle name="Normal 3 2 3 3 3 6" xfId="1062" xr:uid="{00000000-0005-0000-0000-000068120000}"/>
    <cellStyle name="Normal 3 2 3 3 3 6 2" xfId="2814" xr:uid="{00000000-0005-0000-0000-000069120000}"/>
    <cellStyle name="Normal 3 2 3 3 3 6 2 2" xfId="6412" xr:uid="{00000000-0005-0000-0000-00006A120000}"/>
    <cellStyle name="Normal 3 2 3 3 3 6 2 2 2" xfId="13608" xr:uid="{00000000-0005-0000-0000-00006B120000}"/>
    <cellStyle name="Normal 3 2 3 3 3 6 2 3" xfId="10010" xr:uid="{00000000-0005-0000-0000-00006C120000}"/>
    <cellStyle name="Normal 3 2 3 3 3 6 3" xfId="4660" xr:uid="{00000000-0005-0000-0000-00006D120000}"/>
    <cellStyle name="Normal 3 2 3 3 3 6 3 2" xfId="11856" xr:uid="{00000000-0005-0000-0000-00006E120000}"/>
    <cellStyle name="Normal 3 2 3 3 3 6 4" xfId="8258" xr:uid="{00000000-0005-0000-0000-00006F120000}"/>
    <cellStyle name="Normal 3 2 3 3 3 7" xfId="1938" xr:uid="{00000000-0005-0000-0000-000070120000}"/>
    <cellStyle name="Normal 3 2 3 3 3 7 2" xfId="5536" xr:uid="{00000000-0005-0000-0000-000071120000}"/>
    <cellStyle name="Normal 3 2 3 3 3 7 2 2" xfId="12732" xr:uid="{00000000-0005-0000-0000-000072120000}"/>
    <cellStyle name="Normal 3 2 3 3 3 7 3" xfId="9134" xr:uid="{00000000-0005-0000-0000-000073120000}"/>
    <cellStyle name="Normal 3 2 3 3 3 8" xfId="3704" xr:uid="{00000000-0005-0000-0000-000074120000}"/>
    <cellStyle name="Normal 3 2 3 3 3 8 2" xfId="7302" xr:uid="{00000000-0005-0000-0000-000075120000}"/>
    <cellStyle name="Normal 3 2 3 3 3 8 2 2" xfId="14498" xr:uid="{00000000-0005-0000-0000-000076120000}"/>
    <cellStyle name="Normal 3 2 3 3 3 8 3" xfId="10900" xr:uid="{00000000-0005-0000-0000-000077120000}"/>
    <cellStyle name="Normal 3 2 3 3 3 9" xfId="3784" xr:uid="{00000000-0005-0000-0000-000078120000}"/>
    <cellStyle name="Normal 3 2 3 3 3 9 2" xfId="10980" xr:uid="{00000000-0005-0000-0000-000079120000}"/>
    <cellStyle name="Normal 3 2 3 3 4" xfId="217" xr:uid="{00000000-0005-0000-0000-00007A120000}"/>
    <cellStyle name="Normal 3 2 3 3 4 2" xfId="365" xr:uid="{00000000-0005-0000-0000-00007B120000}"/>
    <cellStyle name="Normal 3 2 3 3 4 2 2" xfId="657" xr:uid="{00000000-0005-0000-0000-00007C120000}"/>
    <cellStyle name="Normal 3 2 3 3 4 2 2 2" xfId="1536" xr:uid="{00000000-0005-0000-0000-00007D120000}"/>
    <cellStyle name="Normal 3 2 3 3 4 2 2 2 2" xfId="3288" xr:uid="{00000000-0005-0000-0000-00007E120000}"/>
    <cellStyle name="Normal 3 2 3 3 4 2 2 2 2 2" xfId="6886" xr:uid="{00000000-0005-0000-0000-00007F120000}"/>
    <cellStyle name="Normal 3 2 3 3 4 2 2 2 2 2 2" xfId="14082" xr:uid="{00000000-0005-0000-0000-000080120000}"/>
    <cellStyle name="Normal 3 2 3 3 4 2 2 2 2 3" xfId="10484" xr:uid="{00000000-0005-0000-0000-000081120000}"/>
    <cellStyle name="Normal 3 2 3 3 4 2 2 2 3" xfId="5134" xr:uid="{00000000-0005-0000-0000-000082120000}"/>
    <cellStyle name="Normal 3 2 3 3 4 2 2 2 3 2" xfId="12330" xr:uid="{00000000-0005-0000-0000-000083120000}"/>
    <cellStyle name="Normal 3 2 3 3 4 2 2 2 4" xfId="8732" xr:uid="{00000000-0005-0000-0000-000084120000}"/>
    <cellStyle name="Normal 3 2 3 3 4 2 2 3" xfId="2412" xr:uid="{00000000-0005-0000-0000-000085120000}"/>
    <cellStyle name="Normal 3 2 3 3 4 2 2 3 2" xfId="6010" xr:uid="{00000000-0005-0000-0000-000086120000}"/>
    <cellStyle name="Normal 3 2 3 3 4 2 2 3 2 2" xfId="13206" xr:uid="{00000000-0005-0000-0000-000087120000}"/>
    <cellStyle name="Normal 3 2 3 3 4 2 2 3 3" xfId="9608" xr:uid="{00000000-0005-0000-0000-000088120000}"/>
    <cellStyle name="Normal 3 2 3 3 4 2 2 4" xfId="4258" xr:uid="{00000000-0005-0000-0000-000089120000}"/>
    <cellStyle name="Normal 3 2 3 3 4 2 2 4 2" xfId="11454" xr:uid="{00000000-0005-0000-0000-00008A120000}"/>
    <cellStyle name="Normal 3 2 3 3 4 2 2 5" xfId="7856" xr:uid="{00000000-0005-0000-0000-00008B120000}"/>
    <cellStyle name="Normal 3 2 3 3 4 2 3" xfId="952" xr:uid="{00000000-0005-0000-0000-00008C120000}"/>
    <cellStyle name="Normal 3 2 3 3 4 2 3 2" xfId="1828" xr:uid="{00000000-0005-0000-0000-00008D120000}"/>
    <cellStyle name="Normal 3 2 3 3 4 2 3 2 2" xfId="3580" xr:uid="{00000000-0005-0000-0000-00008E120000}"/>
    <cellStyle name="Normal 3 2 3 3 4 2 3 2 2 2" xfId="7178" xr:uid="{00000000-0005-0000-0000-00008F120000}"/>
    <cellStyle name="Normal 3 2 3 3 4 2 3 2 2 2 2" xfId="14374" xr:uid="{00000000-0005-0000-0000-000090120000}"/>
    <cellStyle name="Normal 3 2 3 3 4 2 3 2 2 3" xfId="10776" xr:uid="{00000000-0005-0000-0000-000091120000}"/>
    <cellStyle name="Normal 3 2 3 3 4 2 3 2 3" xfId="5426" xr:uid="{00000000-0005-0000-0000-000092120000}"/>
    <cellStyle name="Normal 3 2 3 3 4 2 3 2 3 2" xfId="12622" xr:uid="{00000000-0005-0000-0000-000093120000}"/>
    <cellStyle name="Normal 3 2 3 3 4 2 3 2 4" xfId="9024" xr:uid="{00000000-0005-0000-0000-000094120000}"/>
    <cellStyle name="Normal 3 2 3 3 4 2 3 3" xfId="2704" xr:uid="{00000000-0005-0000-0000-000095120000}"/>
    <cellStyle name="Normal 3 2 3 3 4 2 3 3 2" xfId="6302" xr:uid="{00000000-0005-0000-0000-000096120000}"/>
    <cellStyle name="Normal 3 2 3 3 4 2 3 3 2 2" xfId="13498" xr:uid="{00000000-0005-0000-0000-000097120000}"/>
    <cellStyle name="Normal 3 2 3 3 4 2 3 3 3" xfId="9900" xr:uid="{00000000-0005-0000-0000-000098120000}"/>
    <cellStyle name="Normal 3 2 3 3 4 2 3 4" xfId="4550" xr:uid="{00000000-0005-0000-0000-000099120000}"/>
    <cellStyle name="Normal 3 2 3 3 4 2 3 4 2" xfId="11746" xr:uid="{00000000-0005-0000-0000-00009A120000}"/>
    <cellStyle name="Normal 3 2 3 3 4 2 3 5" xfId="8148" xr:uid="{00000000-0005-0000-0000-00009B120000}"/>
    <cellStyle name="Normal 3 2 3 3 4 2 4" xfId="1244" xr:uid="{00000000-0005-0000-0000-00009C120000}"/>
    <cellStyle name="Normal 3 2 3 3 4 2 4 2" xfId="2996" xr:uid="{00000000-0005-0000-0000-00009D120000}"/>
    <cellStyle name="Normal 3 2 3 3 4 2 4 2 2" xfId="6594" xr:uid="{00000000-0005-0000-0000-00009E120000}"/>
    <cellStyle name="Normal 3 2 3 3 4 2 4 2 2 2" xfId="13790" xr:uid="{00000000-0005-0000-0000-00009F120000}"/>
    <cellStyle name="Normal 3 2 3 3 4 2 4 2 3" xfId="10192" xr:uid="{00000000-0005-0000-0000-0000A0120000}"/>
    <cellStyle name="Normal 3 2 3 3 4 2 4 3" xfId="4842" xr:uid="{00000000-0005-0000-0000-0000A1120000}"/>
    <cellStyle name="Normal 3 2 3 3 4 2 4 3 2" xfId="12038" xr:uid="{00000000-0005-0000-0000-0000A2120000}"/>
    <cellStyle name="Normal 3 2 3 3 4 2 4 4" xfId="8440" xr:uid="{00000000-0005-0000-0000-0000A3120000}"/>
    <cellStyle name="Normal 3 2 3 3 4 2 5" xfId="2120" xr:uid="{00000000-0005-0000-0000-0000A4120000}"/>
    <cellStyle name="Normal 3 2 3 3 4 2 5 2" xfId="5718" xr:uid="{00000000-0005-0000-0000-0000A5120000}"/>
    <cellStyle name="Normal 3 2 3 3 4 2 5 2 2" xfId="12914" xr:uid="{00000000-0005-0000-0000-0000A6120000}"/>
    <cellStyle name="Normal 3 2 3 3 4 2 5 3" xfId="9316" xr:uid="{00000000-0005-0000-0000-0000A7120000}"/>
    <cellStyle name="Normal 3 2 3 3 4 2 6" xfId="3966" xr:uid="{00000000-0005-0000-0000-0000A8120000}"/>
    <cellStyle name="Normal 3 2 3 3 4 2 6 2" xfId="11162" xr:uid="{00000000-0005-0000-0000-0000A9120000}"/>
    <cellStyle name="Normal 3 2 3 3 4 2 7" xfId="7564" xr:uid="{00000000-0005-0000-0000-0000AA120000}"/>
    <cellStyle name="Normal 3 2 3 3 4 3" xfId="511" xr:uid="{00000000-0005-0000-0000-0000AB120000}"/>
    <cellStyle name="Normal 3 2 3 3 4 3 2" xfId="1390" xr:uid="{00000000-0005-0000-0000-0000AC120000}"/>
    <cellStyle name="Normal 3 2 3 3 4 3 2 2" xfId="3142" xr:uid="{00000000-0005-0000-0000-0000AD120000}"/>
    <cellStyle name="Normal 3 2 3 3 4 3 2 2 2" xfId="6740" xr:uid="{00000000-0005-0000-0000-0000AE120000}"/>
    <cellStyle name="Normal 3 2 3 3 4 3 2 2 2 2" xfId="13936" xr:uid="{00000000-0005-0000-0000-0000AF120000}"/>
    <cellStyle name="Normal 3 2 3 3 4 3 2 2 3" xfId="10338" xr:uid="{00000000-0005-0000-0000-0000B0120000}"/>
    <cellStyle name="Normal 3 2 3 3 4 3 2 3" xfId="4988" xr:uid="{00000000-0005-0000-0000-0000B1120000}"/>
    <cellStyle name="Normal 3 2 3 3 4 3 2 3 2" xfId="12184" xr:uid="{00000000-0005-0000-0000-0000B2120000}"/>
    <cellStyle name="Normal 3 2 3 3 4 3 2 4" xfId="8586" xr:uid="{00000000-0005-0000-0000-0000B3120000}"/>
    <cellStyle name="Normal 3 2 3 3 4 3 3" xfId="2266" xr:uid="{00000000-0005-0000-0000-0000B4120000}"/>
    <cellStyle name="Normal 3 2 3 3 4 3 3 2" xfId="5864" xr:uid="{00000000-0005-0000-0000-0000B5120000}"/>
    <cellStyle name="Normal 3 2 3 3 4 3 3 2 2" xfId="13060" xr:uid="{00000000-0005-0000-0000-0000B6120000}"/>
    <cellStyle name="Normal 3 2 3 3 4 3 3 3" xfId="9462" xr:uid="{00000000-0005-0000-0000-0000B7120000}"/>
    <cellStyle name="Normal 3 2 3 3 4 3 4" xfId="4112" xr:uid="{00000000-0005-0000-0000-0000B8120000}"/>
    <cellStyle name="Normal 3 2 3 3 4 3 4 2" xfId="11308" xr:uid="{00000000-0005-0000-0000-0000B9120000}"/>
    <cellStyle name="Normal 3 2 3 3 4 3 5" xfId="7710" xr:uid="{00000000-0005-0000-0000-0000BA120000}"/>
    <cellStyle name="Normal 3 2 3 3 4 4" xfId="806" xr:uid="{00000000-0005-0000-0000-0000BB120000}"/>
    <cellStyle name="Normal 3 2 3 3 4 4 2" xfId="1682" xr:uid="{00000000-0005-0000-0000-0000BC120000}"/>
    <cellStyle name="Normal 3 2 3 3 4 4 2 2" xfId="3434" xr:uid="{00000000-0005-0000-0000-0000BD120000}"/>
    <cellStyle name="Normal 3 2 3 3 4 4 2 2 2" xfId="7032" xr:uid="{00000000-0005-0000-0000-0000BE120000}"/>
    <cellStyle name="Normal 3 2 3 3 4 4 2 2 2 2" xfId="14228" xr:uid="{00000000-0005-0000-0000-0000BF120000}"/>
    <cellStyle name="Normal 3 2 3 3 4 4 2 2 3" xfId="10630" xr:uid="{00000000-0005-0000-0000-0000C0120000}"/>
    <cellStyle name="Normal 3 2 3 3 4 4 2 3" xfId="5280" xr:uid="{00000000-0005-0000-0000-0000C1120000}"/>
    <cellStyle name="Normal 3 2 3 3 4 4 2 3 2" xfId="12476" xr:uid="{00000000-0005-0000-0000-0000C2120000}"/>
    <cellStyle name="Normal 3 2 3 3 4 4 2 4" xfId="8878" xr:uid="{00000000-0005-0000-0000-0000C3120000}"/>
    <cellStyle name="Normal 3 2 3 3 4 4 3" xfId="2558" xr:uid="{00000000-0005-0000-0000-0000C4120000}"/>
    <cellStyle name="Normal 3 2 3 3 4 4 3 2" xfId="6156" xr:uid="{00000000-0005-0000-0000-0000C5120000}"/>
    <cellStyle name="Normal 3 2 3 3 4 4 3 2 2" xfId="13352" xr:uid="{00000000-0005-0000-0000-0000C6120000}"/>
    <cellStyle name="Normal 3 2 3 3 4 4 3 3" xfId="9754" xr:uid="{00000000-0005-0000-0000-0000C7120000}"/>
    <cellStyle name="Normal 3 2 3 3 4 4 4" xfId="4404" xr:uid="{00000000-0005-0000-0000-0000C8120000}"/>
    <cellStyle name="Normal 3 2 3 3 4 4 4 2" xfId="11600" xr:uid="{00000000-0005-0000-0000-0000C9120000}"/>
    <cellStyle name="Normal 3 2 3 3 4 4 5" xfId="8002" xr:uid="{00000000-0005-0000-0000-0000CA120000}"/>
    <cellStyle name="Normal 3 2 3 3 4 5" xfId="1098" xr:uid="{00000000-0005-0000-0000-0000CB120000}"/>
    <cellStyle name="Normal 3 2 3 3 4 5 2" xfId="2850" xr:uid="{00000000-0005-0000-0000-0000CC120000}"/>
    <cellStyle name="Normal 3 2 3 3 4 5 2 2" xfId="6448" xr:uid="{00000000-0005-0000-0000-0000CD120000}"/>
    <cellStyle name="Normal 3 2 3 3 4 5 2 2 2" xfId="13644" xr:uid="{00000000-0005-0000-0000-0000CE120000}"/>
    <cellStyle name="Normal 3 2 3 3 4 5 2 3" xfId="10046" xr:uid="{00000000-0005-0000-0000-0000CF120000}"/>
    <cellStyle name="Normal 3 2 3 3 4 5 3" xfId="4696" xr:uid="{00000000-0005-0000-0000-0000D0120000}"/>
    <cellStyle name="Normal 3 2 3 3 4 5 3 2" xfId="11892" xr:uid="{00000000-0005-0000-0000-0000D1120000}"/>
    <cellStyle name="Normal 3 2 3 3 4 5 4" xfId="8294" xr:uid="{00000000-0005-0000-0000-0000D2120000}"/>
    <cellStyle name="Normal 3 2 3 3 4 6" xfId="1974" xr:uid="{00000000-0005-0000-0000-0000D3120000}"/>
    <cellStyle name="Normal 3 2 3 3 4 6 2" xfId="5572" xr:uid="{00000000-0005-0000-0000-0000D4120000}"/>
    <cellStyle name="Normal 3 2 3 3 4 6 2 2" xfId="12768" xr:uid="{00000000-0005-0000-0000-0000D5120000}"/>
    <cellStyle name="Normal 3 2 3 3 4 6 3" xfId="9170" xr:uid="{00000000-0005-0000-0000-0000D6120000}"/>
    <cellStyle name="Normal 3 2 3 3 4 7" xfId="3820" xr:uid="{00000000-0005-0000-0000-0000D7120000}"/>
    <cellStyle name="Normal 3 2 3 3 4 7 2" xfId="11016" xr:uid="{00000000-0005-0000-0000-0000D8120000}"/>
    <cellStyle name="Normal 3 2 3 3 4 8" xfId="7418" xr:uid="{00000000-0005-0000-0000-0000D9120000}"/>
    <cellStyle name="Normal 3 2 3 3 5" xfId="285" xr:uid="{00000000-0005-0000-0000-0000DA120000}"/>
    <cellStyle name="Normal 3 2 3 3 5 2" xfId="577" xr:uid="{00000000-0005-0000-0000-0000DB120000}"/>
    <cellStyle name="Normal 3 2 3 3 5 2 2" xfId="1456" xr:uid="{00000000-0005-0000-0000-0000DC120000}"/>
    <cellStyle name="Normal 3 2 3 3 5 2 2 2" xfId="3208" xr:uid="{00000000-0005-0000-0000-0000DD120000}"/>
    <cellStyle name="Normal 3 2 3 3 5 2 2 2 2" xfId="6806" xr:uid="{00000000-0005-0000-0000-0000DE120000}"/>
    <cellStyle name="Normal 3 2 3 3 5 2 2 2 2 2" xfId="14002" xr:uid="{00000000-0005-0000-0000-0000DF120000}"/>
    <cellStyle name="Normal 3 2 3 3 5 2 2 2 3" xfId="10404" xr:uid="{00000000-0005-0000-0000-0000E0120000}"/>
    <cellStyle name="Normal 3 2 3 3 5 2 2 3" xfId="5054" xr:uid="{00000000-0005-0000-0000-0000E1120000}"/>
    <cellStyle name="Normal 3 2 3 3 5 2 2 3 2" xfId="12250" xr:uid="{00000000-0005-0000-0000-0000E2120000}"/>
    <cellStyle name="Normal 3 2 3 3 5 2 2 4" xfId="8652" xr:uid="{00000000-0005-0000-0000-0000E3120000}"/>
    <cellStyle name="Normal 3 2 3 3 5 2 3" xfId="2332" xr:uid="{00000000-0005-0000-0000-0000E4120000}"/>
    <cellStyle name="Normal 3 2 3 3 5 2 3 2" xfId="5930" xr:uid="{00000000-0005-0000-0000-0000E5120000}"/>
    <cellStyle name="Normal 3 2 3 3 5 2 3 2 2" xfId="13126" xr:uid="{00000000-0005-0000-0000-0000E6120000}"/>
    <cellStyle name="Normal 3 2 3 3 5 2 3 3" xfId="9528" xr:uid="{00000000-0005-0000-0000-0000E7120000}"/>
    <cellStyle name="Normal 3 2 3 3 5 2 4" xfId="4178" xr:uid="{00000000-0005-0000-0000-0000E8120000}"/>
    <cellStyle name="Normal 3 2 3 3 5 2 4 2" xfId="11374" xr:uid="{00000000-0005-0000-0000-0000E9120000}"/>
    <cellStyle name="Normal 3 2 3 3 5 2 5" xfId="7776" xr:uid="{00000000-0005-0000-0000-0000EA120000}"/>
    <cellStyle name="Normal 3 2 3 3 5 3" xfId="872" xr:uid="{00000000-0005-0000-0000-0000EB120000}"/>
    <cellStyle name="Normal 3 2 3 3 5 3 2" xfId="1748" xr:uid="{00000000-0005-0000-0000-0000EC120000}"/>
    <cellStyle name="Normal 3 2 3 3 5 3 2 2" xfId="3500" xr:uid="{00000000-0005-0000-0000-0000ED120000}"/>
    <cellStyle name="Normal 3 2 3 3 5 3 2 2 2" xfId="7098" xr:uid="{00000000-0005-0000-0000-0000EE120000}"/>
    <cellStyle name="Normal 3 2 3 3 5 3 2 2 2 2" xfId="14294" xr:uid="{00000000-0005-0000-0000-0000EF120000}"/>
    <cellStyle name="Normal 3 2 3 3 5 3 2 2 3" xfId="10696" xr:uid="{00000000-0005-0000-0000-0000F0120000}"/>
    <cellStyle name="Normal 3 2 3 3 5 3 2 3" xfId="5346" xr:uid="{00000000-0005-0000-0000-0000F1120000}"/>
    <cellStyle name="Normal 3 2 3 3 5 3 2 3 2" xfId="12542" xr:uid="{00000000-0005-0000-0000-0000F2120000}"/>
    <cellStyle name="Normal 3 2 3 3 5 3 2 4" xfId="8944" xr:uid="{00000000-0005-0000-0000-0000F3120000}"/>
    <cellStyle name="Normal 3 2 3 3 5 3 3" xfId="2624" xr:uid="{00000000-0005-0000-0000-0000F4120000}"/>
    <cellStyle name="Normal 3 2 3 3 5 3 3 2" xfId="6222" xr:uid="{00000000-0005-0000-0000-0000F5120000}"/>
    <cellStyle name="Normal 3 2 3 3 5 3 3 2 2" xfId="13418" xr:uid="{00000000-0005-0000-0000-0000F6120000}"/>
    <cellStyle name="Normal 3 2 3 3 5 3 3 3" xfId="9820" xr:uid="{00000000-0005-0000-0000-0000F7120000}"/>
    <cellStyle name="Normal 3 2 3 3 5 3 4" xfId="4470" xr:uid="{00000000-0005-0000-0000-0000F8120000}"/>
    <cellStyle name="Normal 3 2 3 3 5 3 4 2" xfId="11666" xr:uid="{00000000-0005-0000-0000-0000F9120000}"/>
    <cellStyle name="Normal 3 2 3 3 5 3 5" xfId="8068" xr:uid="{00000000-0005-0000-0000-0000FA120000}"/>
    <cellStyle name="Normal 3 2 3 3 5 4" xfId="1164" xr:uid="{00000000-0005-0000-0000-0000FB120000}"/>
    <cellStyle name="Normal 3 2 3 3 5 4 2" xfId="2916" xr:uid="{00000000-0005-0000-0000-0000FC120000}"/>
    <cellStyle name="Normal 3 2 3 3 5 4 2 2" xfId="6514" xr:uid="{00000000-0005-0000-0000-0000FD120000}"/>
    <cellStyle name="Normal 3 2 3 3 5 4 2 2 2" xfId="13710" xr:uid="{00000000-0005-0000-0000-0000FE120000}"/>
    <cellStyle name="Normal 3 2 3 3 5 4 2 3" xfId="10112" xr:uid="{00000000-0005-0000-0000-0000FF120000}"/>
    <cellStyle name="Normal 3 2 3 3 5 4 3" xfId="4762" xr:uid="{00000000-0005-0000-0000-000000130000}"/>
    <cellStyle name="Normal 3 2 3 3 5 4 3 2" xfId="11958" xr:uid="{00000000-0005-0000-0000-000001130000}"/>
    <cellStyle name="Normal 3 2 3 3 5 4 4" xfId="8360" xr:uid="{00000000-0005-0000-0000-000002130000}"/>
    <cellStyle name="Normal 3 2 3 3 5 5" xfId="2040" xr:uid="{00000000-0005-0000-0000-000003130000}"/>
    <cellStyle name="Normal 3 2 3 3 5 5 2" xfId="5638" xr:uid="{00000000-0005-0000-0000-000004130000}"/>
    <cellStyle name="Normal 3 2 3 3 5 5 2 2" xfId="12834" xr:uid="{00000000-0005-0000-0000-000005130000}"/>
    <cellStyle name="Normal 3 2 3 3 5 5 3" xfId="9236" xr:uid="{00000000-0005-0000-0000-000006130000}"/>
    <cellStyle name="Normal 3 2 3 3 5 6" xfId="3886" xr:uid="{00000000-0005-0000-0000-000007130000}"/>
    <cellStyle name="Normal 3 2 3 3 5 6 2" xfId="11082" xr:uid="{00000000-0005-0000-0000-000008130000}"/>
    <cellStyle name="Normal 3 2 3 3 5 7" xfId="7484" xr:uid="{00000000-0005-0000-0000-000009130000}"/>
    <cellStyle name="Normal 3 2 3 3 6" xfId="431" xr:uid="{00000000-0005-0000-0000-00000A130000}"/>
    <cellStyle name="Normal 3 2 3 3 6 2" xfId="1310" xr:uid="{00000000-0005-0000-0000-00000B130000}"/>
    <cellStyle name="Normal 3 2 3 3 6 2 2" xfId="3062" xr:uid="{00000000-0005-0000-0000-00000C130000}"/>
    <cellStyle name="Normal 3 2 3 3 6 2 2 2" xfId="6660" xr:uid="{00000000-0005-0000-0000-00000D130000}"/>
    <cellStyle name="Normal 3 2 3 3 6 2 2 2 2" xfId="13856" xr:uid="{00000000-0005-0000-0000-00000E130000}"/>
    <cellStyle name="Normal 3 2 3 3 6 2 2 3" xfId="10258" xr:uid="{00000000-0005-0000-0000-00000F130000}"/>
    <cellStyle name="Normal 3 2 3 3 6 2 3" xfId="4908" xr:uid="{00000000-0005-0000-0000-000010130000}"/>
    <cellStyle name="Normal 3 2 3 3 6 2 3 2" xfId="12104" xr:uid="{00000000-0005-0000-0000-000011130000}"/>
    <cellStyle name="Normal 3 2 3 3 6 2 4" xfId="8506" xr:uid="{00000000-0005-0000-0000-000012130000}"/>
    <cellStyle name="Normal 3 2 3 3 6 3" xfId="2186" xr:uid="{00000000-0005-0000-0000-000013130000}"/>
    <cellStyle name="Normal 3 2 3 3 6 3 2" xfId="5784" xr:uid="{00000000-0005-0000-0000-000014130000}"/>
    <cellStyle name="Normal 3 2 3 3 6 3 2 2" xfId="12980" xr:uid="{00000000-0005-0000-0000-000015130000}"/>
    <cellStyle name="Normal 3 2 3 3 6 3 3" xfId="9382" xr:uid="{00000000-0005-0000-0000-000016130000}"/>
    <cellStyle name="Normal 3 2 3 3 6 4" xfId="4032" xr:uid="{00000000-0005-0000-0000-000017130000}"/>
    <cellStyle name="Normal 3 2 3 3 6 4 2" xfId="11228" xr:uid="{00000000-0005-0000-0000-000018130000}"/>
    <cellStyle name="Normal 3 2 3 3 6 5" xfId="7630" xr:uid="{00000000-0005-0000-0000-000019130000}"/>
    <cellStyle name="Normal 3 2 3 3 7" xfId="726" xr:uid="{00000000-0005-0000-0000-00001A130000}"/>
    <cellStyle name="Normal 3 2 3 3 7 2" xfId="1602" xr:uid="{00000000-0005-0000-0000-00001B130000}"/>
    <cellStyle name="Normal 3 2 3 3 7 2 2" xfId="3354" xr:uid="{00000000-0005-0000-0000-00001C130000}"/>
    <cellStyle name="Normal 3 2 3 3 7 2 2 2" xfId="6952" xr:uid="{00000000-0005-0000-0000-00001D130000}"/>
    <cellStyle name="Normal 3 2 3 3 7 2 2 2 2" xfId="14148" xr:uid="{00000000-0005-0000-0000-00001E130000}"/>
    <cellStyle name="Normal 3 2 3 3 7 2 2 3" xfId="10550" xr:uid="{00000000-0005-0000-0000-00001F130000}"/>
    <cellStyle name="Normal 3 2 3 3 7 2 3" xfId="5200" xr:uid="{00000000-0005-0000-0000-000020130000}"/>
    <cellStyle name="Normal 3 2 3 3 7 2 3 2" xfId="12396" xr:uid="{00000000-0005-0000-0000-000021130000}"/>
    <cellStyle name="Normal 3 2 3 3 7 2 4" xfId="8798" xr:uid="{00000000-0005-0000-0000-000022130000}"/>
    <cellStyle name="Normal 3 2 3 3 7 3" xfId="2478" xr:uid="{00000000-0005-0000-0000-000023130000}"/>
    <cellStyle name="Normal 3 2 3 3 7 3 2" xfId="6076" xr:uid="{00000000-0005-0000-0000-000024130000}"/>
    <cellStyle name="Normal 3 2 3 3 7 3 2 2" xfId="13272" xr:uid="{00000000-0005-0000-0000-000025130000}"/>
    <cellStyle name="Normal 3 2 3 3 7 3 3" xfId="9674" xr:uid="{00000000-0005-0000-0000-000026130000}"/>
    <cellStyle name="Normal 3 2 3 3 7 4" xfId="4324" xr:uid="{00000000-0005-0000-0000-000027130000}"/>
    <cellStyle name="Normal 3 2 3 3 7 4 2" xfId="11520" xr:uid="{00000000-0005-0000-0000-000028130000}"/>
    <cellStyle name="Normal 3 2 3 3 7 5" xfId="7922" xr:uid="{00000000-0005-0000-0000-000029130000}"/>
    <cellStyle name="Normal 3 2 3 3 8" xfId="1018" xr:uid="{00000000-0005-0000-0000-00002A130000}"/>
    <cellStyle name="Normal 3 2 3 3 8 2" xfId="2770" xr:uid="{00000000-0005-0000-0000-00002B130000}"/>
    <cellStyle name="Normal 3 2 3 3 8 2 2" xfId="6368" xr:uid="{00000000-0005-0000-0000-00002C130000}"/>
    <cellStyle name="Normal 3 2 3 3 8 2 2 2" xfId="13564" xr:uid="{00000000-0005-0000-0000-00002D130000}"/>
    <cellStyle name="Normal 3 2 3 3 8 2 3" xfId="9966" xr:uid="{00000000-0005-0000-0000-00002E130000}"/>
    <cellStyle name="Normal 3 2 3 3 8 3" xfId="4616" xr:uid="{00000000-0005-0000-0000-00002F130000}"/>
    <cellStyle name="Normal 3 2 3 3 8 3 2" xfId="11812" xr:uid="{00000000-0005-0000-0000-000030130000}"/>
    <cellStyle name="Normal 3 2 3 3 8 4" xfId="8214" xr:uid="{00000000-0005-0000-0000-000031130000}"/>
    <cellStyle name="Normal 3 2 3 3 9" xfId="1894" xr:uid="{00000000-0005-0000-0000-000032130000}"/>
    <cellStyle name="Normal 3 2 3 3 9 2" xfId="5492" xr:uid="{00000000-0005-0000-0000-000033130000}"/>
    <cellStyle name="Normal 3 2 3 3 9 2 2" xfId="12688" xr:uid="{00000000-0005-0000-0000-000034130000}"/>
    <cellStyle name="Normal 3 2 3 3 9 3" xfId="9090" xr:uid="{00000000-0005-0000-0000-000035130000}"/>
    <cellStyle name="Normal 3 2 3 4" xfId="61" xr:uid="{00000000-0005-0000-0000-000036130000}"/>
    <cellStyle name="Normal 3 2 3 4 10" xfId="7354" xr:uid="{00000000-0005-0000-0000-000037130000}"/>
    <cellStyle name="Normal 3 2 3 4 11" xfId="148" xr:uid="{00000000-0005-0000-0000-000038130000}"/>
    <cellStyle name="Normal 3 2 3 4 2" xfId="233" xr:uid="{00000000-0005-0000-0000-000039130000}"/>
    <cellStyle name="Normal 3 2 3 4 2 2" xfId="381" xr:uid="{00000000-0005-0000-0000-00003A130000}"/>
    <cellStyle name="Normal 3 2 3 4 2 2 2" xfId="673" xr:uid="{00000000-0005-0000-0000-00003B130000}"/>
    <cellStyle name="Normal 3 2 3 4 2 2 2 2" xfId="1552" xr:uid="{00000000-0005-0000-0000-00003C130000}"/>
    <cellStyle name="Normal 3 2 3 4 2 2 2 2 2" xfId="3304" xr:uid="{00000000-0005-0000-0000-00003D130000}"/>
    <cellStyle name="Normal 3 2 3 4 2 2 2 2 2 2" xfId="6902" xr:uid="{00000000-0005-0000-0000-00003E130000}"/>
    <cellStyle name="Normal 3 2 3 4 2 2 2 2 2 2 2" xfId="14098" xr:uid="{00000000-0005-0000-0000-00003F130000}"/>
    <cellStyle name="Normal 3 2 3 4 2 2 2 2 2 3" xfId="10500" xr:uid="{00000000-0005-0000-0000-000040130000}"/>
    <cellStyle name="Normal 3 2 3 4 2 2 2 2 3" xfId="5150" xr:uid="{00000000-0005-0000-0000-000041130000}"/>
    <cellStyle name="Normal 3 2 3 4 2 2 2 2 3 2" xfId="12346" xr:uid="{00000000-0005-0000-0000-000042130000}"/>
    <cellStyle name="Normal 3 2 3 4 2 2 2 2 4" xfId="8748" xr:uid="{00000000-0005-0000-0000-000043130000}"/>
    <cellStyle name="Normal 3 2 3 4 2 2 2 3" xfId="2428" xr:uid="{00000000-0005-0000-0000-000044130000}"/>
    <cellStyle name="Normal 3 2 3 4 2 2 2 3 2" xfId="6026" xr:uid="{00000000-0005-0000-0000-000045130000}"/>
    <cellStyle name="Normal 3 2 3 4 2 2 2 3 2 2" xfId="13222" xr:uid="{00000000-0005-0000-0000-000046130000}"/>
    <cellStyle name="Normal 3 2 3 4 2 2 2 3 3" xfId="9624" xr:uid="{00000000-0005-0000-0000-000047130000}"/>
    <cellStyle name="Normal 3 2 3 4 2 2 2 4" xfId="4274" xr:uid="{00000000-0005-0000-0000-000048130000}"/>
    <cellStyle name="Normal 3 2 3 4 2 2 2 4 2" xfId="11470" xr:uid="{00000000-0005-0000-0000-000049130000}"/>
    <cellStyle name="Normal 3 2 3 4 2 2 2 5" xfId="7872" xr:uid="{00000000-0005-0000-0000-00004A130000}"/>
    <cellStyle name="Normal 3 2 3 4 2 2 3" xfId="968" xr:uid="{00000000-0005-0000-0000-00004B130000}"/>
    <cellStyle name="Normal 3 2 3 4 2 2 3 2" xfId="1844" xr:uid="{00000000-0005-0000-0000-00004C130000}"/>
    <cellStyle name="Normal 3 2 3 4 2 2 3 2 2" xfId="3596" xr:uid="{00000000-0005-0000-0000-00004D130000}"/>
    <cellStyle name="Normal 3 2 3 4 2 2 3 2 2 2" xfId="7194" xr:uid="{00000000-0005-0000-0000-00004E130000}"/>
    <cellStyle name="Normal 3 2 3 4 2 2 3 2 2 2 2" xfId="14390" xr:uid="{00000000-0005-0000-0000-00004F130000}"/>
    <cellStyle name="Normal 3 2 3 4 2 2 3 2 2 3" xfId="10792" xr:uid="{00000000-0005-0000-0000-000050130000}"/>
    <cellStyle name="Normal 3 2 3 4 2 2 3 2 3" xfId="5442" xr:uid="{00000000-0005-0000-0000-000051130000}"/>
    <cellStyle name="Normal 3 2 3 4 2 2 3 2 3 2" xfId="12638" xr:uid="{00000000-0005-0000-0000-000052130000}"/>
    <cellStyle name="Normal 3 2 3 4 2 2 3 2 4" xfId="9040" xr:uid="{00000000-0005-0000-0000-000053130000}"/>
    <cellStyle name="Normal 3 2 3 4 2 2 3 3" xfId="2720" xr:uid="{00000000-0005-0000-0000-000054130000}"/>
    <cellStyle name="Normal 3 2 3 4 2 2 3 3 2" xfId="6318" xr:uid="{00000000-0005-0000-0000-000055130000}"/>
    <cellStyle name="Normal 3 2 3 4 2 2 3 3 2 2" xfId="13514" xr:uid="{00000000-0005-0000-0000-000056130000}"/>
    <cellStyle name="Normal 3 2 3 4 2 2 3 3 3" xfId="9916" xr:uid="{00000000-0005-0000-0000-000057130000}"/>
    <cellStyle name="Normal 3 2 3 4 2 2 3 4" xfId="4566" xr:uid="{00000000-0005-0000-0000-000058130000}"/>
    <cellStyle name="Normal 3 2 3 4 2 2 3 4 2" xfId="11762" xr:uid="{00000000-0005-0000-0000-000059130000}"/>
    <cellStyle name="Normal 3 2 3 4 2 2 3 5" xfId="8164" xr:uid="{00000000-0005-0000-0000-00005A130000}"/>
    <cellStyle name="Normal 3 2 3 4 2 2 4" xfId="1260" xr:uid="{00000000-0005-0000-0000-00005B130000}"/>
    <cellStyle name="Normal 3 2 3 4 2 2 4 2" xfId="3012" xr:uid="{00000000-0005-0000-0000-00005C130000}"/>
    <cellStyle name="Normal 3 2 3 4 2 2 4 2 2" xfId="6610" xr:uid="{00000000-0005-0000-0000-00005D130000}"/>
    <cellStyle name="Normal 3 2 3 4 2 2 4 2 2 2" xfId="13806" xr:uid="{00000000-0005-0000-0000-00005E130000}"/>
    <cellStyle name="Normal 3 2 3 4 2 2 4 2 3" xfId="10208" xr:uid="{00000000-0005-0000-0000-00005F130000}"/>
    <cellStyle name="Normal 3 2 3 4 2 2 4 3" xfId="4858" xr:uid="{00000000-0005-0000-0000-000060130000}"/>
    <cellStyle name="Normal 3 2 3 4 2 2 4 3 2" xfId="12054" xr:uid="{00000000-0005-0000-0000-000061130000}"/>
    <cellStyle name="Normal 3 2 3 4 2 2 4 4" xfId="8456" xr:uid="{00000000-0005-0000-0000-000062130000}"/>
    <cellStyle name="Normal 3 2 3 4 2 2 5" xfId="2136" xr:uid="{00000000-0005-0000-0000-000063130000}"/>
    <cellStyle name="Normal 3 2 3 4 2 2 5 2" xfId="5734" xr:uid="{00000000-0005-0000-0000-000064130000}"/>
    <cellStyle name="Normal 3 2 3 4 2 2 5 2 2" xfId="12930" xr:uid="{00000000-0005-0000-0000-000065130000}"/>
    <cellStyle name="Normal 3 2 3 4 2 2 5 3" xfId="9332" xr:uid="{00000000-0005-0000-0000-000066130000}"/>
    <cellStyle name="Normal 3 2 3 4 2 2 6" xfId="3982" xr:uid="{00000000-0005-0000-0000-000067130000}"/>
    <cellStyle name="Normal 3 2 3 4 2 2 6 2" xfId="11178" xr:uid="{00000000-0005-0000-0000-000068130000}"/>
    <cellStyle name="Normal 3 2 3 4 2 2 7" xfId="7580" xr:uid="{00000000-0005-0000-0000-000069130000}"/>
    <cellStyle name="Normal 3 2 3 4 2 3" xfId="527" xr:uid="{00000000-0005-0000-0000-00006A130000}"/>
    <cellStyle name="Normal 3 2 3 4 2 3 2" xfId="1406" xr:uid="{00000000-0005-0000-0000-00006B130000}"/>
    <cellStyle name="Normal 3 2 3 4 2 3 2 2" xfId="3158" xr:uid="{00000000-0005-0000-0000-00006C130000}"/>
    <cellStyle name="Normal 3 2 3 4 2 3 2 2 2" xfId="6756" xr:uid="{00000000-0005-0000-0000-00006D130000}"/>
    <cellStyle name="Normal 3 2 3 4 2 3 2 2 2 2" xfId="13952" xr:uid="{00000000-0005-0000-0000-00006E130000}"/>
    <cellStyle name="Normal 3 2 3 4 2 3 2 2 3" xfId="10354" xr:uid="{00000000-0005-0000-0000-00006F130000}"/>
    <cellStyle name="Normal 3 2 3 4 2 3 2 3" xfId="5004" xr:uid="{00000000-0005-0000-0000-000070130000}"/>
    <cellStyle name="Normal 3 2 3 4 2 3 2 3 2" xfId="12200" xr:uid="{00000000-0005-0000-0000-000071130000}"/>
    <cellStyle name="Normal 3 2 3 4 2 3 2 4" xfId="8602" xr:uid="{00000000-0005-0000-0000-000072130000}"/>
    <cellStyle name="Normal 3 2 3 4 2 3 3" xfId="2282" xr:uid="{00000000-0005-0000-0000-000073130000}"/>
    <cellStyle name="Normal 3 2 3 4 2 3 3 2" xfId="5880" xr:uid="{00000000-0005-0000-0000-000074130000}"/>
    <cellStyle name="Normal 3 2 3 4 2 3 3 2 2" xfId="13076" xr:uid="{00000000-0005-0000-0000-000075130000}"/>
    <cellStyle name="Normal 3 2 3 4 2 3 3 3" xfId="9478" xr:uid="{00000000-0005-0000-0000-000076130000}"/>
    <cellStyle name="Normal 3 2 3 4 2 3 4" xfId="4128" xr:uid="{00000000-0005-0000-0000-000077130000}"/>
    <cellStyle name="Normal 3 2 3 4 2 3 4 2" xfId="11324" xr:uid="{00000000-0005-0000-0000-000078130000}"/>
    <cellStyle name="Normal 3 2 3 4 2 3 5" xfId="7726" xr:uid="{00000000-0005-0000-0000-000079130000}"/>
    <cellStyle name="Normal 3 2 3 4 2 4" xfId="822" xr:uid="{00000000-0005-0000-0000-00007A130000}"/>
    <cellStyle name="Normal 3 2 3 4 2 4 2" xfId="1698" xr:uid="{00000000-0005-0000-0000-00007B130000}"/>
    <cellStyle name="Normal 3 2 3 4 2 4 2 2" xfId="3450" xr:uid="{00000000-0005-0000-0000-00007C130000}"/>
    <cellStyle name="Normal 3 2 3 4 2 4 2 2 2" xfId="7048" xr:uid="{00000000-0005-0000-0000-00007D130000}"/>
    <cellStyle name="Normal 3 2 3 4 2 4 2 2 2 2" xfId="14244" xr:uid="{00000000-0005-0000-0000-00007E130000}"/>
    <cellStyle name="Normal 3 2 3 4 2 4 2 2 3" xfId="10646" xr:uid="{00000000-0005-0000-0000-00007F130000}"/>
    <cellStyle name="Normal 3 2 3 4 2 4 2 3" xfId="5296" xr:uid="{00000000-0005-0000-0000-000080130000}"/>
    <cellStyle name="Normal 3 2 3 4 2 4 2 3 2" xfId="12492" xr:uid="{00000000-0005-0000-0000-000081130000}"/>
    <cellStyle name="Normal 3 2 3 4 2 4 2 4" xfId="8894" xr:uid="{00000000-0005-0000-0000-000082130000}"/>
    <cellStyle name="Normal 3 2 3 4 2 4 3" xfId="2574" xr:uid="{00000000-0005-0000-0000-000083130000}"/>
    <cellStyle name="Normal 3 2 3 4 2 4 3 2" xfId="6172" xr:uid="{00000000-0005-0000-0000-000084130000}"/>
    <cellStyle name="Normal 3 2 3 4 2 4 3 2 2" xfId="13368" xr:uid="{00000000-0005-0000-0000-000085130000}"/>
    <cellStyle name="Normal 3 2 3 4 2 4 3 3" xfId="9770" xr:uid="{00000000-0005-0000-0000-000086130000}"/>
    <cellStyle name="Normal 3 2 3 4 2 4 4" xfId="4420" xr:uid="{00000000-0005-0000-0000-000087130000}"/>
    <cellStyle name="Normal 3 2 3 4 2 4 4 2" xfId="11616" xr:uid="{00000000-0005-0000-0000-000088130000}"/>
    <cellStyle name="Normal 3 2 3 4 2 4 5" xfId="8018" xr:uid="{00000000-0005-0000-0000-000089130000}"/>
    <cellStyle name="Normal 3 2 3 4 2 5" xfId="1114" xr:uid="{00000000-0005-0000-0000-00008A130000}"/>
    <cellStyle name="Normal 3 2 3 4 2 5 2" xfId="2866" xr:uid="{00000000-0005-0000-0000-00008B130000}"/>
    <cellStyle name="Normal 3 2 3 4 2 5 2 2" xfId="6464" xr:uid="{00000000-0005-0000-0000-00008C130000}"/>
    <cellStyle name="Normal 3 2 3 4 2 5 2 2 2" xfId="13660" xr:uid="{00000000-0005-0000-0000-00008D130000}"/>
    <cellStyle name="Normal 3 2 3 4 2 5 2 3" xfId="10062" xr:uid="{00000000-0005-0000-0000-00008E130000}"/>
    <cellStyle name="Normal 3 2 3 4 2 5 3" xfId="4712" xr:uid="{00000000-0005-0000-0000-00008F130000}"/>
    <cellStyle name="Normal 3 2 3 4 2 5 3 2" xfId="11908" xr:uid="{00000000-0005-0000-0000-000090130000}"/>
    <cellStyle name="Normal 3 2 3 4 2 5 4" xfId="8310" xr:uid="{00000000-0005-0000-0000-000091130000}"/>
    <cellStyle name="Normal 3 2 3 4 2 6" xfId="1990" xr:uid="{00000000-0005-0000-0000-000092130000}"/>
    <cellStyle name="Normal 3 2 3 4 2 6 2" xfId="5588" xr:uid="{00000000-0005-0000-0000-000093130000}"/>
    <cellStyle name="Normal 3 2 3 4 2 6 2 2" xfId="12784" xr:uid="{00000000-0005-0000-0000-000094130000}"/>
    <cellStyle name="Normal 3 2 3 4 2 6 3" xfId="9186" xr:uid="{00000000-0005-0000-0000-000095130000}"/>
    <cellStyle name="Normal 3 2 3 4 2 7" xfId="3836" xr:uid="{00000000-0005-0000-0000-000096130000}"/>
    <cellStyle name="Normal 3 2 3 4 2 7 2" xfId="11032" xr:uid="{00000000-0005-0000-0000-000097130000}"/>
    <cellStyle name="Normal 3 2 3 4 2 8" xfId="7434" xr:uid="{00000000-0005-0000-0000-000098130000}"/>
    <cellStyle name="Normal 3 2 3 4 3" xfId="301" xr:uid="{00000000-0005-0000-0000-000099130000}"/>
    <cellStyle name="Normal 3 2 3 4 3 2" xfId="593" xr:uid="{00000000-0005-0000-0000-00009A130000}"/>
    <cellStyle name="Normal 3 2 3 4 3 2 2" xfId="1472" xr:uid="{00000000-0005-0000-0000-00009B130000}"/>
    <cellStyle name="Normal 3 2 3 4 3 2 2 2" xfId="3224" xr:uid="{00000000-0005-0000-0000-00009C130000}"/>
    <cellStyle name="Normal 3 2 3 4 3 2 2 2 2" xfId="6822" xr:uid="{00000000-0005-0000-0000-00009D130000}"/>
    <cellStyle name="Normal 3 2 3 4 3 2 2 2 2 2" xfId="14018" xr:uid="{00000000-0005-0000-0000-00009E130000}"/>
    <cellStyle name="Normal 3 2 3 4 3 2 2 2 3" xfId="10420" xr:uid="{00000000-0005-0000-0000-00009F130000}"/>
    <cellStyle name="Normal 3 2 3 4 3 2 2 3" xfId="5070" xr:uid="{00000000-0005-0000-0000-0000A0130000}"/>
    <cellStyle name="Normal 3 2 3 4 3 2 2 3 2" xfId="12266" xr:uid="{00000000-0005-0000-0000-0000A1130000}"/>
    <cellStyle name="Normal 3 2 3 4 3 2 2 4" xfId="8668" xr:uid="{00000000-0005-0000-0000-0000A2130000}"/>
    <cellStyle name="Normal 3 2 3 4 3 2 3" xfId="2348" xr:uid="{00000000-0005-0000-0000-0000A3130000}"/>
    <cellStyle name="Normal 3 2 3 4 3 2 3 2" xfId="5946" xr:uid="{00000000-0005-0000-0000-0000A4130000}"/>
    <cellStyle name="Normal 3 2 3 4 3 2 3 2 2" xfId="13142" xr:uid="{00000000-0005-0000-0000-0000A5130000}"/>
    <cellStyle name="Normal 3 2 3 4 3 2 3 3" xfId="9544" xr:uid="{00000000-0005-0000-0000-0000A6130000}"/>
    <cellStyle name="Normal 3 2 3 4 3 2 4" xfId="4194" xr:uid="{00000000-0005-0000-0000-0000A7130000}"/>
    <cellStyle name="Normal 3 2 3 4 3 2 4 2" xfId="11390" xr:uid="{00000000-0005-0000-0000-0000A8130000}"/>
    <cellStyle name="Normal 3 2 3 4 3 2 5" xfId="7792" xr:uid="{00000000-0005-0000-0000-0000A9130000}"/>
    <cellStyle name="Normal 3 2 3 4 3 3" xfId="888" xr:uid="{00000000-0005-0000-0000-0000AA130000}"/>
    <cellStyle name="Normal 3 2 3 4 3 3 2" xfId="1764" xr:uid="{00000000-0005-0000-0000-0000AB130000}"/>
    <cellStyle name="Normal 3 2 3 4 3 3 2 2" xfId="3516" xr:uid="{00000000-0005-0000-0000-0000AC130000}"/>
    <cellStyle name="Normal 3 2 3 4 3 3 2 2 2" xfId="7114" xr:uid="{00000000-0005-0000-0000-0000AD130000}"/>
    <cellStyle name="Normal 3 2 3 4 3 3 2 2 2 2" xfId="14310" xr:uid="{00000000-0005-0000-0000-0000AE130000}"/>
    <cellStyle name="Normal 3 2 3 4 3 3 2 2 3" xfId="10712" xr:uid="{00000000-0005-0000-0000-0000AF130000}"/>
    <cellStyle name="Normal 3 2 3 4 3 3 2 3" xfId="5362" xr:uid="{00000000-0005-0000-0000-0000B0130000}"/>
    <cellStyle name="Normal 3 2 3 4 3 3 2 3 2" xfId="12558" xr:uid="{00000000-0005-0000-0000-0000B1130000}"/>
    <cellStyle name="Normal 3 2 3 4 3 3 2 4" xfId="8960" xr:uid="{00000000-0005-0000-0000-0000B2130000}"/>
    <cellStyle name="Normal 3 2 3 4 3 3 3" xfId="2640" xr:uid="{00000000-0005-0000-0000-0000B3130000}"/>
    <cellStyle name="Normal 3 2 3 4 3 3 3 2" xfId="6238" xr:uid="{00000000-0005-0000-0000-0000B4130000}"/>
    <cellStyle name="Normal 3 2 3 4 3 3 3 2 2" xfId="13434" xr:uid="{00000000-0005-0000-0000-0000B5130000}"/>
    <cellStyle name="Normal 3 2 3 4 3 3 3 3" xfId="9836" xr:uid="{00000000-0005-0000-0000-0000B6130000}"/>
    <cellStyle name="Normal 3 2 3 4 3 3 4" xfId="4486" xr:uid="{00000000-0005-0000-0000-0000B7130000}"/>
    <cellStyle name="Normal 3 2 3 4 3 3 4 2" xfId="11682" xr:uid="{00000000-0005-0000-0000-0000B8130000}"/>
    <cellStyle name="Normal 3 2 3 4 3 3 5" xfId="8084" xr:uid="{00000000-0005-0000-0000-0000B9130000}"/>
    <cellStyle name="Normal 3 2 3 4 3 4" xfId="1180" xr:uid="{00000000-0005-0000-0000-0000BA130000}"/>
    <cellStyle name="Normal 3 2 3 4 3 4 2" xfId="2932" xr:uid="{00000000-0005-0000-0000-0000BB130000}"/>
    <cellStyle name="Normal 3 2 3 4 3 4 2 2" xfId="6530" xr:uid="{00000000-0005-0000-0000-0000BC130000}"/>
    <cellStyle name="Normal 3 2 3 4 3 4 2 2 2" xfId="13726" xr:uid="{00000000-0005-0000-0000-0000BD130000}"/>
    <cellStyle name="Normal 3 2 3 4 3 4 2 3" xfId="10128" xr:uid="{00000000-0005-0000-0000-0000BE130000}"/>
    <cellStyle name="Normal 3 2 3 4 3 4 3" xfId="4778" xr:uid="{00000000-0005-0000-0000-0000BF130000}"/>
    <cellStyle name="Normal 3 2 3 4 3 4 3 2" xfId="11974" xr:uid="{00000000-0005-0000-0000-0000C0130000}"/>
    <cellStyle name="Normal 3 2 3 4 3 4 4" xfId="8376" xr:uid="{00000000-0005-0000-0000-0000C1130000}"/>
    <cellStyle name="Normal 3 2 3 4 3 5" xfId="2056" xr:uid="{00000000-0005-0000-0000-0000C2130000}"/>
    <cellStyle name="Normal 3 2 3 4 3 5 2" xfId="5654" xr:uid="{00000000-0005-0000-0000-0000C3130000}"/>
    <cellStyle name="Normal 3 2 3 4 3 5 2 2" xfId="12850" xr:uid="{00000000-0005-0000-0000-0000C4130000}"/>
    <cellStyle name="Normal 3 2 3 4 3 5 3" xfId="9252" xr:uid="{00000000-0005-0000-0000-0000C5130000}"/>
    <cellStyle name="Normal 3 2 3 4 3 6" xfId="3902" xr:uid="{00000000-0005-0000-0000-0000C6130000}"/>
    <cellStyle name="Normal 3 2 3 4 3 6 2" xfId="11098" xr:uid="{00000000-0005-0000-0000-0000C7130000}"/>
    <cellStyle name="Normal 3 2 3 4 3 7" xfId="7500" xr:uid="{00000000-0005-0000-0000-0000C8130000}"/>
    <cellStyle name="Normal 3 2 3 4 4" xfId="447" xr:uid="{00000000-0005-0000-0000-0000C9130000}"/>
    <cellStyle name="Normal 3 2 3 4 4 2" xfId="1326" xr:uid="{00000000-0005-0000-0000-0000CA130000}"/>
    <cellStyle name="Normal 3 2 3 4 4 2 2" xfId="3078" xr:uid="{00000000-0005-0000-0000-0000CB130000}"/>
    <cellStyle name="Normal 3 2 3 4 4 2 2 2" xfId="6676" xr:uid="{00000000-0005-0000-0000-0000CC130000}"/>
    <cellStyle name="Normal 3 2 3 4 4 2 2 2 2" xfId="13872" xr:uid="{00000000-0005-0000-0000-0000CD130000}"/>
    <cellStyle name="Normal 3 2 3 4 4 2 2 3" xfId="10274" xr:uid="{00000000-0005-0000-0000-0000CE130000}"/>
    <cellStyle name="Normal 3 2 3 4 4 2 3" xfId="4924" xr:uid="{00000000-0005-0000-0000-0000CF130000}"/>
    <cellStyle name="Normal 3 2 3 4 4 2 3 2" xfId="12120" xr:uid="{00000000-0005-0000-0000-0000D0130000}"/>
    <cellStyle name="Normal 3 2 3 4 4 2 4" xfId="8522" xr:uid="{00000000-0005-0000-0000-0000D1130000}"/>
    <cellStyle name="Normal 3 2 3 4 4 3" xfId="2202" xr:uid="{00000000-0005-0000-0000-0000D2130000}"/>
    <cellStyle name="Normal 3 2 3 4 4 3 2" xfId="5800" xr:uid="{00000000-0005-0000-0000-0000D3130000}"/>
    <cellStyle name="Normal 3 2 3 4 4 3 2 2" xfId="12996" xr:uid="{00000000-0005-0000-0000-0000D4130000}"/>
    <cellStyle name="Normal 3 2 3 4 4 3 3" xfId="9398" xr:uid="{00000000-0005-0000-0000-0000D5130000}"/>
    <cellStyle name="Normal 3 2 3 4 4 4" xfId="4048" xr:uid="{00000000-0005-0000-0000-0000D6130000}"/>
    <cellStyle name="Normal 3 2 3 4 4 4 2" xfId="11244" xr:uid="{00000000-0005-0000-0000-0000D7130000}"/>
    <cellStyle name="Normal 3 2 3 4 4 5" xfId="7646" xr:uid="{00000000-0005-0000-0000-0000D8130000}"/>
    <cellStyle name="Normal 3 2 3 4 5" xfId="742" xr:uid="{00000000-0005-0000-0000-0000D9130000}"/>
    <cellStyle name="Normal 3 2 3 4 5 2" xfId="1618" xr:uid="{00000000-0005-0000-0000-0000DA130000}"/>
    <cellStyle name="Normal 3 2 3 4 5 2 2" xfId="3370" xr:uid="{00000000-0005-0000-0000-0000DB130000}"/>
    <cellStyle name="Normal 3 2 3 4 5 2 2 2" xfId="6968" xr:uid="{00000000-0005-0000-0000-0000DC130000}"/>
    <cellStyle name="Normal 3 2 3 4 5 2 2 2 2" xfId="14164" xr:uid="{00000000-0005-0000-0000-0000DD130000}"/>
    <cellStyle name="Normal 3 2 3 4 5 2 2 3" xfId="10566" xr:uid="{00000000-0005-0000-0000-0000DE130000}"/>
    <cellStyle name="Normal 3 2 3 4 5 2 3" xfId="5216" xr:uid="{00000000-0005-0000-0000-0000DF130000}"/>
    <cellStyle name="Normal 3 2 3 4 5 2 3 2" xfId="12412" xr:uid="{00000000-0005-0000-0000-0000E0130000}"/>
    <cellStyle name="Normal 3 2 3 4 5 2 4" xfId="8814" xr:uid="{00000000-0005-0000-0000-0000E1130000}"/>
    <cellStyle name="Normal 3 2 3 4 5 3" xfId="2494" xr:uid="{00000000-0005-0000-0000-0000E2130000}"/>
    <cellStyle name="Normal 3 2 3 4 5 3 2" xfId="6092" xr:uid="{00000000-0005-0000-0000-0000E3130000}"/>
    <cellStyle name="Normal 3 2 3 4 5 3 2 2" xfId="13288" xr:uid="{00000000-0005-0000-0000-0000E4130000}"/>
    <cellStyle name="Normal 3 2 3 4 5 3 3" xfId="9690" xr:uid="{00000000-0005-0000-0000-0000E5130000}"/>
    <cellStyle name="Normal 3 2 3 4 5 4" xfId="4340" xr:uid="{00000000-0005-0000-0000-0000E6130000}"/>
    <cellStyle name="Normal 3 2 3 4 5 4 2" xfId="11536" xr:uid="{00000000-0005-0000-0000-0000E7130000}"/>
    <cellStyle name="Normal 3 2 3 4 5 5" xfId="7938" xr:uid="{00000000-0005-0000-0000-0000E8130000}"/>
    <cellStyle name="Normal 3 2 3 4 6" xfId="1034" xr:uid="{00000000-0005-0000-0000-0000E9130000}"/>
    <cellStyle name="Normal 3 2 3 4 6 2" xfId="2786" xr:uid="{00000000-0005-0000-0000-0000EA130000}"/>
    <cellStyle name="Normal 3 2 3 4 6 2 2" xfId="6384" xr:uid="{00000000-0005-0000-0000-0000EB130000}"/>
    <cellStyle name="Normal 3 2 3 4 6 2 2 2" xfId="13580" xr:uid="{00000000-0005-0000-0000-0000EC130000}"/>
    <cellStyle name="Normal 3 2 3 4 6 2 3" xfId="9982" xr:uid="{00000000-0005-0000-0000-0000ED130000}"/>
    <cellStyle name="Normal 3 2 3 4 6 3" xfId="4632" xr:uid="{00000000-0005-0000-0000-0000EE130000}"/>
    <cellStyle name="Normal 3 2 3 4 6 3 2" xfId="11828" xr:uid="{00000000-0005-0000-0000-0000EF130000}"/>
    <cellStyle name="Normal 3 2 3 4 6 4" xfId="8230" xr:uid="{00000000-0005-0000-0000-0000F0130000}"/>
    <cellStyle name="Normal 3 2 3 4 7" xfId="1910" xr:uid="{00000000-0005-0000-0000-0000F1130000}"/>
    <cellStyle name="Normal 3 2 3 4 7 2" xfId="5508" xr:uid="{00000000-0005-0000-0000-0000F2130000}"/>
    <cellStyle name="Normal 3 2 3 4 7 2 2" xfId="12704" xr:uid="{00000000-0005-0000-0000-0000F3130000}"/>
    <cellStyle name="Normal 3 2 3 4 7 3" xfId="9106" xr:uid="{00000000-0005-0000-0000-0000F4130000}"/>
    <cellStyle name="Normal 3 2 3 4 8" xfId="3676" xr:uid="{00000000-0005-0000-0000-0000F5130000}"/>
    <cellStyle name="Normal 3 2 3 4 8 2" xfId="7274" xr:uid="{00000000-0005-0000-0000-0000F6130000}"/>
    <cellStyle name="Normal 3 2 3 4 8 2 2" xfId="14470" xr:uid="{00000000-0005-0000-0000-0000F7130000}"/>
    <cellStyle name="Normal 3 2 3 4 8 3" xfId="10872" xr:uid="{00000000-0005-0000-0000-0000F8130000}"/>
    <cellStyle name="Normal 3 2 3 4 9" xfId="3756" xr:uid="{00000000-0005-0000-0000-0000F9130000}"/>
    <cellStyle name="Normal 3 2 3 4 9 2" xfId="10952" xr:uid="{00000000-0005-0000-0000-0000FA130000}"/>
    <cellStyle name="Normal 3 2 3 5" xfId="84" xr:uid="{00000000-0005-0000-0000-0000FB130000}"/>
    <cellStyle name="Normal 3 2 3 5 10" xfId="7376" xr:uid="{00000000-0005-0000-0000-0000FC130000}"/>
    <cellStyle name="Normal 3 2 3 5 11" xfId="171" xr:uid="{00000000-0005-0000-0000-0000FD130000}"/>
    <cellStyle name="Normal 3 2 3 5 2" xfId="256" xr:uid="{00000000-0005-0000-0000-0000FE130000}"/>
    <cellStyle name="Normal 3 2 3 5 2 2" xfId="403" xr:uid="{00000000-0005-0000-0000-0000FF130000}"/>
    <cellStyle name="Normal 3 2 3 5 2 2 2" xfId="695" xr:uid="{00000000-0005-0000-0000-000000140000}"/>
    <cellStyle name="Normal 3 2 3 5 2 2 2 2" xfId="1574" xr:uid="{00000000-0005-0000-0000-000001140000}"/>
    <cellStyle name="Normal 3 2 3 5 2 2 2 2 2" xfId="3326" xr:uid="{00000000-0005-0000-0000-000002140000}"/>
    <cellStyle name="Normal 3 2 3 5 2 2 2 2 2 2" xfId="6924" xr:uid="{00000000-0005-0000-0000-000003140000}"/>
    <cellStyle name="Normal 3 2 3 5 2 2 2 2 2 2 2" xfId="14120" xr:uid="{00000000-0005-0000-0000-000004140000}"/>
    <cellStyle name="Normal 3 2 3 5 2 2 2 2 2 3" xfId="10522" xr:uid="{00000000-0005-0000-0000-000005140000}"/>
    <cellStyle name="Normal 3 2 3 5 2 2 2 2 3" xfId="5172" xr:uid="{00000000-0005-0000-0000-000006140000}"/>
    <cellStyle name="Normal 3 2 3 5 2 2 2 2 3 2" xfId="12368" xr:uid="{00000000-0005-0000-0000-000007140000}"/>
    <cellStyle name="Normal 3 2 3 5 2 2 2 2 4" xfId="8770" xr:uid="{00000000-0005-0000-0000-000008140000}"/>
    <cellStyle name="Normal 3 2 3 5 2 2 2 3" xfId="2450" xr:uid="{00000000-0005-0000-0000-000009140000}"/>
    <cellStyle name="Normal 3 2 3 5 2 2 2 3 2" xfId="6048" xr:uid="{00000000-0005-0000-0000-00000A140000}"/>
    <cellStyle name="Normal 3 2 3 5 2 2 2 3 2 2" xfId="13244" xr:uid="{00000000-0005-0000-0000-00000B140000}"/>
    <cellStyle name="Normal 3 2 3 5 2 2 2 3 3" xfId="9646" xr:uid="{00000000-0005-0000-0000-00000C140000}"/>
    <cellStyle name="Normal 3 2 3 5 2 2 2 4" xfId="4296" xr:uid="{00000000-0005-0000-0000-00000D140000}"/>
    <cellStyle name="Normal 3 2 3 5 2 2 2 4 2" xfId="11492" xr:uid="{00000000-0005-0000-0000-00000E140000}"/>
    <cellStyle name="Normal 3 2 3 5 2 2 2 5" xfId="7894" xr:uid="{00000000-0005-0000-0000-00000F140000}"/>
    <cellStyle name="Normal 3 2 3 5 2 2 3" xfId="990" xr:uid="{00000000-0005-0000-0000-000010140000}"/>
    <cellStyle name="Normal 3 2 3 5 2 2 3 2" xfId="1866" xr:uid="{00000000-0005-0000-0000-000011140000}"/>
    <cellStyle name="Normal 3 2 3 5 2 2 3 2 2" xfId="3618" xr:uid="{00000000-0005-0000-0000-000012140000}"/>
    <cellStyle name="Normal 3 2 3 5 2 2 3 2 2 2" xfId="7216" xr:uid="{00000000-0005-0000-0000-000013140000}"/>
    <cellStyle name="Normal 3 2 3 5 2 2 3 2 2 2 2" xfId="14412" xr:uid="{00000000-0005-0000-0000-000014140000}"/>
    <cellStyle name="Normal 3 2 3 5 2 2 3 2 2 3" xfId="10814" xr:uid="{00000000-0005-0000-0000-000015140000}"/>
    <cellStyle name="Normal 3 2 3 5 2 2 3 2 3" xfId="5464" xr:uid="{00000000-0005-0000-0000-000016140000}"/>
    <cellStyle name="Normal 3 2 3 5 2 2 3 2 3 2" xfId="12660" xr:uid="{00000000-0005-0000-0000-000017140000}"/>
    <cellStyle name="Normal 3 2 3 5 2 2 3 2 4" xfId="9062" xr:uid="{00000000-0005-0000-0000-000018140000}"/>
    <cellStyle name="Normal 3 2 3 5 2 2 3 3" xfId="2742" xr:uid="{00000000-0005-0000-0000-000019140000}"/>
    <cellStyle name="Normal 3 2 3 5 2 2 3 3 2" xfId="6340" xr:uid="{00000000-0005-0000-0000-00001A140000}"/>
    <cellStyle name="Normal 3 2 3 5 2 2 3 3 2 2" xfId="13536" xr:uid="{00000000-0005-0000-0000-00001B140000}"/>
    <cellStyle name="Normal 3 2 3 5 2 2 3 3 3" xfId="9938" xr:uid="{00000000-0005-0000-0000-00001C140000}"/>
    <cellStyle name="Normal 3 2 3 5 2 2 3 4" xfId="4588" xr:uid="{00000000-0005-0000-0000-00001D140000}"/>
    <cellStyle name="Normal 3 2 3 5 2 2 3 4 2" xfId="11784" xr:uid="{00000000-0005-0000-0000-00001E140000}"/>
    <cellStyle name="Normal 3 2 3 5 2 2 3 5" xfId="8186" xr:uid="{00000000-0005-0000-0000-00001F140000}"/>
    <cellStyle name="Normal 3 2 3 5 2 2 4" xfId="1282" xr:uid="{00000000-0005-0000-0000-000020140000}"/>
    <cellStyle name="Normal 3 2 3 5 2 2 4 2" xfId="3034" xr:uid="{00000000-0005-0000-0000-000021140000}"/>
    <cellStyle name="Normal 3 2 3 5 2 2 4 2 2" xfId="6632" xr:uid="{00000000-0005-0000-0000-000022140000}"/>
    <cellStyle name="Normal 3 2 3 5 2 2 4 2 2 2" xfId="13828" xr:uid="{00000000-0005-0000-0000-000023140000}"/>
    <cellStyle name="Normal 3 2 3 5 2 2 4 2 3" xfId="10230" xr:uid="{00000000-0005-0000-0000-000024140000}"/>
    <cellStyle name="Normal 3 2 3 5 2 2 4 3" xfId="4880" xr:uid="{00000000-0005-0000-0000-000025140000}"/>
    <cellStyle name="Normal 3 2 3 5 2 2 4 3 2" xfId="12076" xr:uid="{00000000-0005-0000-0000-000026140000}"/>
    <cellStyle name="Normal 3 2 3 5 2 2 4 4" xfId="8478" xr:uid="{00000000-0005-0000-0000-000027140000}"/>
    <cellStyle name="Normal 3 2 3 5 2 2 5" xfId="2158" xr:uid="{00000000-0005-0000-0000-000028140000}"/>
    <cellStyle name="Normal 3 2 3 5 2 2 5 2" xfId="5756" xr:uid="{00000000-0005-0000-0000-000029140000}"/>
    <cellStyle name="Normal 3 2 3 5 2 2 5 2 2" xfId="12952" xr:uid="{00000000-0005-0000-0000-00002A140000}"/>
    <cellStyle name="Normal 3 2 3 5 2 2 5 3" xfId="9354" xr:uid="{00000000-0005-0000-0000-00002B140000}"/>
    <cellStyle name="Normal 3 2 3 5 2 2 6" xfId="4004" xr:uid="{00000000-0005-0000-0000-00002C140000}"/>
    <cellStyle name="Normal 3 2 3 5 2 2 6 2" xfId="11200" xr:uid="{00000000-0005-0000-0000-00002D140000}"/>
    <cellStyle name="Normal 3 2 3 5 2 2 7" xfId="7602" xr:uid="{00000000-0005-0000-0000-00002E140000}"/>
    <cellStyle name="Normal 3 2 3 5 2 3" xfId="549" xr:uid="{00000000-0005-0000-0000-00002F140000}"/>
    <cellStyle name="Normal 3 2 3 5 2 3 2" xfId="1428" xr:uid="{00000000-0005-0000-0000-000030140000}"/>
    <cellStyle name="Normal 3 2 3 5 2 3 2 2" xfId="3180" xr:uid="{00000000-0005-0000-0000-000031140000}"/>
    <cellStyle name="Normal 3 2 3 5 2 3 2 2 2" xfId="6778" xr:uid="{00000000-0005-0000-0000-000032140000}"/>
    <cellStyle name="Normal 3 2 3 5 2 3 2 2 2 2" xfId="13974" xr:uid="{00000000-0005-0000-0000-000033140000}"/>
    <cellStyle name="Normal 3 2 3 5 2 3 2 2 3" xfId="10376" xr:uid="{00000000-0005-0000-0000-000034140000}"/>
    <cellStyle name="Normal 3 2 3 5 2 3 2 3" xfId="5026" xr:uid="{00000000-0005-0000-0000-000035140000}"/>
    <cellStyle name="Normal 3 2 3 5 2 3 2 3 2" xfId="12222" xr:uid="{00000000-0005-0000-0000-000036140000}"/>
    <cellStyle name="Normal 3 2 3 5 2 3 2 4" xfId="8624" xr:uid="{00000000-0005-0000-0000-000037140000}"/>
    <cellStyle name="Normal 3 2 3 5 2 3 3" xfId="2304" xr:uid="{00000000-0005-0000-0000-000038140000}"/>
    <cellStyle name="Normal 3 2 3 5 2 3 3 2" xfId="5902" xr:uid="{00000000-0005-0000-0000-000039140000}"/>
    <cellStyle name="Normal 3 2 3 5 2 3 3 2 2" xfId="13098" xr:uid="{00000000-0005-0000-0000-00003A140000}"/>
    <cellStyle name="Normal 3 2 3 5 2 3 3 3" xfId="9500" xr:uid="{00000000-0005-0000-0000-00003B140000}"/>
    <cellStyle name="Normal 3 2 3 5 2 3 4" xfId="4150" xr:uid="{00000000-0005-0000-0000-00003C140000}"/>
    <cellStyle name="Normal 3 2 3 5 2 3 4 2" xfId="11346" xr:uid="{00000000-0005-0000-0000-00003D140000}"/>
    <cellStyle name="Normal 3 2 3 5 2 3 5" xfId="7748" xr:uid="{00000000-0005-0000-0000-00003E140000}"/>
    <cellStyle name="Normal 3 2 3 5 2 4" xfId="844" xr:uid="{00000000-0005-0000-0000-00003F140000}"/>
    <cellStyle name="Normal 3 2 3 5 2 4 2" xfId="1720" xr:uid="{00000000-0005-0000-0000-000040140000}"/>
    <cellStyle name="Normal 3 2 3 5 2 4 2 2" xfId="3472" xr:uid="{00000000-0005-0000-0000-000041140000}"/>
    <cellStyle name="Normal 3 2 3 5 2 4 2 2 2" xfId="7070" xr:uid="{00000000-0005-0000-0000-000042140000}"/>
    <cellStyle name="Normal 3 2 3 5 2 4 2 2 2 2" xfId="14266" xr:uid="{00000000-0005-0000-0000-000043140000}"/>
    <cellStyle name="Normal 3 2 3 5 2 4 2 2 3" xfId="10668" xr:uid="{00000000-0005-0000-0000-000044140000}"/>
    <cellStyle name="Normal 3 2 3 5 2 4 2 3" xfId="5318" xr:uid="{00000000-0005-0000-0000-000045140000}"/>
    <cellStyle name="Normal 3 2 3 5 2 4 2 3 2" xfId="12514" xr:uid="{00000000-0005-0000-0000-000046140000}"/>
    <cellStyle name="Normal 3 2 3 5 2 4 2 4" xfId="8916" xr:uid="{00000000-0005-0000-0000-000047140000}"/>
    <cellStyle name="Normal 3 2 3 5 2 4 3" xfId="2596" xr:uid="{00000000-0005-0000-0000-000048140000}"/>
    <cellStyle name="Normal 3 2 3 5 2 4 3 2" xfId="6194" xr:uid="{00000000-0005-0000-0000-000049140000}"/>
    <cellStyle name="Normal 3 2 3 5 2 4 3 2 2" xfId="13390" xr:uid="{00000000-0005-0000-0000-00004A140000}"/>
    <cellStyle name="Normal 3 2 3 5 2 4 3 3" xfId="9792" xr:uid="{00000000-0005-0000-0000-00004B140000}"/>
    <cellStyle name="Normal 3 2 3 5 2 4 4" xfId="4442" xr:uid="{00000000-0005-0000-0000-00004C140000}"/>
    <cellStyle name="Normal 3 2 3 5 2 4 4 2" xfId="11638" xr:uid="{00000000-0005-0000-0000-00004D140000}"/>
    <cellStyle name="Normal 3 2 3 5 2 4 5" xfId="8040" xr:uid="{00000000-0005-0000-0000-00004E140000}"/>
    <cellStyle name="Normal 3 2 3 5 2 5" xfId="1136" xr:uid="{00000000-0005-0000-0000-00004F140000}"/>
    <cellStyle name="Normal 3 2 3 5 2 5 2" xfId="2888" xr:uid="{00000000-0005-0000-0000-000050140000}"/>
    <cellStyle name="Normal 3 2 3 5 2 5 2 2" xfId="6486" xr:uid="{00000000-0005-0000-0000-000051140000}"/>
    <cellStyle name="Normal 3 2 3 5 2 5 2 2 2" xfId="13682" xr:uid="{00000000-0005-0000-0000-000052140000}"/>
    <cellStyle name="Normal 3 2 3 5 2 5 2 3" xfId="10084" xr:uid="{00000000-0005-0000-0000-000053140000}"/>
    <cellStyle name="Normal 3 2 3 5 2 5 3" xfId="4734" xr:uid="{00000000-0005-0000-0000-000054140000}"/>
    <cellStyle name="Normal 3 2 3 5 2 5 3 2" xfId="11930" xr:uid="{00000000-0005-0000-0000-000055140000}"/>
    <cellStyle name="Normal 3 2 3 5 2 5 4" xfId="8332" xr:uid="{00000000-0005-0000-0000-000056140000}"/>
    <cellStyle name="Normal 3 2 3 5 2 6" xfId="2012" xr:uid="{00000000-0005-0000-0000-000057140000}"/>
    <cellStyle name="Normal 3 2 3 5 2 6 2" xfId="5610" xr:uid="{00000000-0005-0000-0000-000058140000}"/>
    <cellStyle name="Normal 3 2 3 5 2 6 2 2" xfId="12806" xr:uid="{00000000-0005-0000-0000-000059140000}"/>
    <cellStyle name="Normal 3 2 3 5 2 6 3" xfId="9208" xr:uid="{00000000-0005-0000-0000-00005A140000}"/>
    <cellStyle name="Normal 3 2 3 5 2 7" xfId="3858" xr:uid="{00000000-0005-0000-0000-00005B140000}"/>
    <cellStyle name="Normal 3 2 3 5 2 7 2" xfId="11054" xr:uid="{00000000-0005-0000-0000-00005C140000}"/>
    <cellStyle name="Normal 3 2 3 5 2 8" xfId="7456" xr:uid="{00000000-0005-0000-0000-00005D140000}"/>
    <cellStyle name="Normal 3 2 3 5 3" xfId="323" xr:uid="{00000000-0005-0000-0000-00005E140000}"/>
    <cellStyle name="Normal 3 2 3 5 3 2" xfId="615" xr:uid="{00000000-0005-0000-0000-00005F140000}"/>
    <cellStyle name="Normal 3 2 3 5 3 2 2" xfId="1494" xr:uid="{00000000-0005-0000-0000-000060140000}"/>
    <cellStyle name="Normal 3 2 3 5 3 2 2 2" xfId="3246" xr:uid="{00000000-0005-0000-0000-000061140000}"/>
    <cellStyle name="Normal 3 2 3 5 3 2 2 2 2" xfId="6844" xr:uid="{00000000-0005-0000-0000-000062140000}"/>
    <cellStyle name="Normal 3 2 3 5 3 2 2 2 2 2" xfId="14040" xr:uid="{00000000-0005-0000-0000-000063140000}"/>
    <cellStyle name="Normal 3 2 3 5 3 2 2 2 3" xfId="10442" xr:uid="{00000000-0005-0000-0000-000064140000}"/>
    <cellStyle name="Normal 3 2 3 5 3 2 2 3" xfId="5092" xr:uid="{00000000-0005-0000-0000-000065140000}"/>
    <cellStyle name="Normal 3 2 3 5 3 2 2 3 2" xfId="12288" xr:uid="{00000000-0005-0000-0000-000066140000}"/>
    <cellStyle name="Normal 3 2 3 5 3 2 2 4" xfId="8690" xr:uid="{00000000-0005-0000-0000-000067140000}"/>
    <cellStyle name="Normal 3 2 3 5 3 2 3" xfId="2370" xr:uid="{00000000-0005-0000-0000-000068140000}"/>
    <cellStyle name="Normal 3 2 3 5 3 2 3 2" xfId="5968" xr:uid="{00000000-0005-0000-0000-000069140000}"/>
    <cellStyle name="Normal 3 2 3 5 3 2 3 2 2" xfId="13164" xr:uid="{00000000-0005-0000-0000-00006A140000}"/>
    <cellStyle name="Normal 3 2 3 5 3 2 3 3" xfId="9566" xr:uid="{00000000-0005-0000-0000-00006B140000}"/>
    <cellStyle name="Normal 3 2 3 5 3 2 4" xfId="4216" xr:uid="{00000000-0005-0000-0000-00006C140000}"/>
    <cellStyle name="Normal 3 2 3 5 3 2 4 2" xfId="11412" xr:uid="{00000000-0005-0000-0000-00006D140000}"/>
    <cellStyle name="Normal 3 2 3 5 3 2 5" xfId="7814" xr:uid="{00000000-0005-0000-0000-00006E140000}"/>
    <cellStyle name="Normal 3 2 3 5 3 3" xfId="910" xr:uid="{00000000-0005-0000-0000-00006F140000}"/>
    <cellStyle name="Normal 3 2 3 5 3 3 2" xfId="1786" xr:uid="{00000000-0005-0000-0000-000070140000}"/>
    <cellStyle name="Normal 3 2 3 5 3 3 2 2" xfId="3538" xr:uid="{00000000-0005-0000-0000-000071140000}"/>
    <cellStyle name="Normal 3 2 3 5 3 3 2 2 2" xfId="7136" xr:uid="{00000000-0005-0000-0000-000072140000}"/>
    <cellStyle name="Normal 3 2 3 5 3 3 2 2 2 2" xfId="14332" xr:uid="{00000000-0005-0000-0000-000073140000}"/>
    <cellStyle name="Normal 3 2 3 5 3 3 2 2 3" xfId="10734" xr:uid="{00000000-0005-0000-0000-000074140000}"/>
    <cellStyle name="Normal 3 2 3 5 3 3 2 3" xfId="5384" xr:uid="{00000000-0005-0000-0000-000075140000}"/>
    <cellStyle name="Normal 3 2 3 5 3 3 2 3 2" xfId="12580" xr:uid="{00000000-0005-0000-0000-000076140000}"/>
    <cellStyle name="Normal 3 2 3 5 3 3 2 4" xfId="8982" xr:uid="{00000000-0005-0000-0000-000077140000}"/>
    <cellStyle name="Normal 3 2 3 5 3 3 3" xfId="2662" xr:uid="{00000000-0005-0000-0000-000078140000}"/>
    <cellStyle name="Normal 3 2 3 5 3 3 3 2" xfId="6260" xr:uid="{00000000-0005-0000-0000-000079140000}"/>
    <cellStyle name="Normal 3 2 3 5 3 3 3 2 2" xfId="13456" xr:uid="{00000000-0005-0000-0000-00007A140000}"/>
    <cellStyle name="Normal 3 2 3 5 3 3 3 3" xfId="9858" xr:uid="{00000000-0005-0000-0000-00007B140000}"/>
    <cellStyle name="Normal 3 2 3 5 3 3 4" xfId="4508" xr:uid="{00000000-0005-0000-0000-00007C140000}"/>
    <cellStyle name="Normal 3 2 3 5 3 3 4 2" xfId="11704" xr:uid="{00000000-0005-0000-0000-00007D140000}"/>
    <cellStyle name="Normal 3 2 3 5 3 3 5" xfId="8106" xr:uid="{00000000-0005-0000-0000-00007E140000}"/>
    <cellStyle name="Normal 3 2 3 5 3 4" xfId="1202" xr:uid="{00000000-0005-0000-0000-00007F140000}"/>
    <cellStyle name="Normal 3 2 3 5 3 4 2" xfId="2954" xr:uid="{00000000-0005-0000-0000-000080140000}"/>
    <cellStyle name="Normal 3 2 3 5 3 4 2 2" xfId="6552" xr:uid="{00000000-0005-0000-0000-000081140000}"/>
    <cellStyle name="Normal 3 2 3 5 3 4 2 2 2" xfId="13748" xr:uid="{00000000-0005-0000-0000-000082140000}"/>
    <cellStyle name="Normal 3 2 3 5 3 4 2 3" xfId="10150" xr:uid="{00000000-0005-0000-0000-000083140000}"/>
    <cellStyle name="Normal 3 2 3 5 3 4 3" xfId="4800" xr:uid="{00000000-0005-0000-0000-000084140000}"/>
    <cellStyle name="Normal 3 2 3 5 3 4 3 2" xfId="11996" xr:uid="{00000000-0005-0000-0000-000085140000}"/>
    <cellStyle name="Normal 3 2 3 5 3 4 4" xfId="8398" xr:uid="{00000000-0005-0000-0000-000086140000}"/>
    <cellStyle name="Normal 3 2 3 5 3 5" xfId="2078" xr:uid="{00000000-0005-0000-0000-000087140000}"/>
    <cellStyle name="Normal 3 2 3 5 3 5 2" xfId="5676" xr:uid="{00000000-0005-0000-0000-000088140000}"/>
    <cellStyle name="Normal 3 2 3 5 3 5 2 2" xfId="12872" xr:uid="{00000000-0005-0000-0000-000089140000}"/>
    <cellStyle name="Normal 3 2 3 5 3 5 3" xfId="9274" xr:uid="{00000000-0005-0000-0000-00008A140000}"/>
    <cellStyle name="Normal 3 2 3 5 3 6" xfId="3924" xr:uid="{00000000-0005-0000-0000-00008B140000}"/>
    <cellStyle name="Normal 3 2 3 5 3 6 2" xfId="11120" xr:uid="{00000000-0005-0000-0000-00008C140000}"/>
    <cellStyle name="Normal 3 2 3 5 3 7" xfId="7522" xr:uid="{00000000-0005-0000-0000-00008D140000}"/>
    <cellStyle name="Normal 3 2 3 5 4" xfId="469" xr:uid="{00000000-0005-0000-0000-00008E140000}"/>
    <cellStyle name="Normal 3 2 3 5 4 2" xfId="1348" xr:uid="{00000000-0005-0000-0000-00008F140000}"/>
    <cellStyle name="Normal 3 2 3 5 4 2 2" xfId="3100" xr:uid="{00000000-0005-0000-0000-000090140000}"/>
    <cellStyle name="Normal 3 2 3 5 4 2 2 2" xfId="6698" xr:uid="{00000000-0005-0000-0000-000091140000}"/>
    <cellStyle name="Normal 3 2 3 5 4 2 2 2 2" xfId="13894" xr:uid="{00000000-0005-0000-0000-000092140000}"/>
    <cellStyle name="Normal 3 2 3 5 4 2 2 3" xfId="10296" xr:uid="{00000000-0005-0000-0000-000093140000}"/>
    <cellStyle name="Normal 3 2 3 5 4 2 3" xfId="4946" xr:uid="{00000000-0005-0000-0000-000094140000}"/>
    <cellStyle name="Normal 3 2 3 5 4 2 3 2" xfId="12142" xr:uid="{00000000-0005-0000-0000-000095140000}"/>
    <cellStyle name="Normal 3 2 3 5 4 2 4" xfId="8544" xr:uid="{00000000-0005-0000-0000-000096140000}"/>
    <cellStyle name="Normal 3 2 3 5 4 3" xfId="2224" xr:uid="{00000000-0005-0000-0000-000097140000}"/>
    <cellStyle name="Normal 3 2 3 5 4 3 2" xfId="5822" xr:uid="{00000000-0005-0000-0000-000098140000}"/>
    <cellStyle name="Normal 3 2 3 5 4 3 2 2" xfId="13018" xr:uid="{00000000-0005-0000-0000-000099140000}"/>
    <cellStyle name="Normal 3 2 3 5 4 3 3" xfId="9420" xr:uid="{00000000-0005-0000-0000-00009A140000}"/>
    <cellStyle name="Normal 3 2 3 5 4 4" xfId="4070" xr:uid="{00000000-0005-0000-0000-00009B140000}"/>
    <cellStyle name="Normal 3 2 3 5 4 4 2" xfId="11266" xr:uid="{00000000-0005-0000-0000-00009C140000}"/>
    <cellStyle name="Normal 3 2 3 5 4 5" xfId="7668" xr:uid="{00000000-0005-0000-0000-00009D140000}"/>
    <cellStyle name="Normal 3 2 3 5 5" xfId="764" xr:uid="{00000000-0005-0000-0000-00009E140000}"/>
    <cellStyle name="Normal 3 2 3 5 5 2" xfId="1640" xr:uid="{00000000-0005-0000-0000-00009F140000}"/>
    <cellStyle name="Normal 3 2 3 5 5 2 2" xfId="3392" xr:uid="{00000000-0005-0000-0000-0000A0140000}"/>
    <cellStyle name="Normal 3 2 3 5 5 2 2 2" xfId="6990" xr:uid="{00000000-0005-0000-0000-0000A1140000}"/>
    <cellStyle name="Normal 3 2 3 5 5 2 2 2 2" xfId="14186" xr:uid="{00000000-0005-0000-0000-0000A2140000}"/>
    <cellStyle name="Normal 3 2 3 5 5 2 2 3" xfId="10588" xr:uid="{00000000-0005-0000-0000-0000A3140000}"/>
    <cellStyle name="Normal 3 2 3 5 5 2 3" xfId="5238" xr:uid="{00000000-0005-0000-0000-0000A4140000}"/>
    <cellStyle name="Normal 3 2 3 5 5 2 3 2" xfId="12434" xr:uid="{00000000-0005-0000-0000-0000A5140000}"/>
    <cellStyle name="Normal 3 2 3 5 5 2 4" xfId="8836" xr:uid="{00000000-0005-0000-0000-0000A6140000}"/>
    <cellStyle name="Normal 3 2 3 5 5 3" xfId="2516" xr:uid="{00000000-0005-0000-0000-0000A7140000}"/>
    <cellStyle name="Normal 3 2 3 5 5 3 2" xfId="6114" xr:uid="{00000000-0005-0000-0000-0000A8140000}"/>
    <cellStyle name="Normal 3 2 3 5 5 3 2 2" xfId="13310" xr:uid="{00000000-0005-0000-0000-0000A9140000}"/>
    <cellStyle name="Normal 3 2 3 5 5 3 3" xfId="9712" xr:uid="{00000000-0005-0000-0000-0000AA140000}"/>
    <cellStyle name="Normal 3 2 3 5 5 4" xfId="4362" xr:uid="{00000000-0005-0000-0000-0000AB140000}"/>
    <cellStyle name="Normal 3 2 3 5 5 4 2" xfId="11558" xr:uid="{00000000-0005-0000-0000-0000AC140000}"/>
    <cellStyle name="Normal 3 2 3 5 5 5" xfId="7960" xr:uid="{00000000-0005-0000-0000-0000AD140000}"/>
    <cellStyle name="Normal 3 2 3 5 6" xfId="1056" xr:uid="{00000000-0005-0000-0000-0000AE140000}"/>
    <cellStyle name="Normal 3 2 3 5 6 2" xfId="2808" xr:uid="{00000000-0005-0000-0000-0000AF140000}"/>
    <cellStyle name="Normal 3 2 3 5 6 2 2" xfId="6406" xr:uid="{00000000-0005-0000-0000-0000B0140000}"/>
    <cellStyle name="Normal 3 2 3 5 6 2 2 2" xfId="13602" xr:uid="{00000000-0005-0000-0000-0000B1140000}"/>
    <cellStyle name="Normal 3 2 3 5 6 2 3" xfId="10004" xr:uid="{00000000-0005-0000-0000-0000B2140000}"/>
    <cellStyle name="Normal 3 2 3 5 6 3" xfId="4654" xr:uid="{00000000-0005-0000-0000-0000B3140000}"/>
    <cellStyle name="Normal 3 2 3 5 6 3 2" xfId="11850" xr:uid="{00000000-0005-0000-0000-0000B4140000}"/>
    <cellStyle name="Normal 3 2 3 5 6 4" xfId="8252" xr:uid="{00000000-0005-0000-0000-0000B5140000}"/>
    <cellStyle name="Normal 3 2 3 5 7" xfId="1932" xr:uid="{00000000-0005-0000-0000-0000B6140000}"/>
    <cellStyle name="Normal 3 2 3 5 7 2" xfId="5530" xr:uid="{00000000-0005-0000-0000-0000B7140000}"/>
    <cellStyle name="Normal 3 2 3 5 7 2 2" xfId="12726" xr:uid="{00000000-0005-0000-0000-0000B8140000}"/>
    <cellStyle name="Normal 3 2 3 5 7 3" xfId="9128" xr:uid="{00000000-0005-0000-0000-0000B9140000}"/>
    <cellStyle name="Normal 3 2 3 5 8" xfId="3698" xr:uid="{00000000-0005-0000-0000-0000BA140000}"/>
    <cellStyle name="Normal 3 2 3 5 8 2" xfId="7296" xr:uid="{00000000-0005-0000-0000-0000BB140000}"/>
    <cellStyle name="Normal 3 2 3 5 8 2 2" xfId="14492" xr:uid="{00000000-0005-0000-0000-0000BC140000}"/>
    <cellStyle name="Normal 3 2 3 5 8 3" xfId="10894" xr:uid="{00000000-0005-0000-0000-0000BD140000}"/>
    <cellStyle name="Normal 3 2 3 5 9" xfId="3778" xr:uid="{00000000-0005-0000-0000-0000BE140000}"/>
    <cellStyle name="Normal 3 2 3 5 9 2" xfId="10974" xr:uid="{00000000-0005-0000-0000-0000BF140000}"/>
    <cellStyle name="Normal 3 2 3 6" xfId="107" xr:uid="{00000000-0005-0000-0000-0000C0140000}"/>
    <cellStyle name="Normal 3 2 3 6 10" xfId="193" xr:uid="{00000000-0005-0000-0000-0000C1140000}"/>
    <cellStyle name="Normal 3 2 3 6 2" xfId="343" xr:uid="{00000000-0005-0000-0000-0000C2140000}"/>
    <cellStyle name="Normal 3 2 3 6 2 2" xfId="635" xr:uid="{00000000-0005-0000-0000-0000C3140000}"/>
    <cellStyle name="Normal 3 2 3 6 2 2 2" xfId="1514" xr:uid="{00000000-0005-0000-0000-0000C4140000}"/>
    <cellStyle name="Normal 3 2 3 6 2 2 2 2" xfId="3266" xr:uid="{00000000-0005-0000-0000-0000C5140000}"/>
    <cellStyle name="Normal 3 2 3 6 2 2 2 2 2" xfId="6864" xr:uid="{00000000-0005-0000-0000-0000C6140000}"/>
    <cellStyle name="Normal 3 2 3 6 2 2 2 2 2 2" xfId="14060" xr:uid="{00000000-0005-0000-0000-0000C7140000}"/>
    <cellStyle name="Normal 3 2 3 6 2 2 2 2 3" xfId="10462" xr:uid="{00000000-0005-0000-0000-0000C8140000}"/>
    <cellStyle name="Normal 3 2 3 6 2 2 2 3" xfId="5112" xr:uid="{00000000-0005-0000-0000-0000C9140000}"/>
    <cellStyle name="Normal 3 2 3 6 2 2 2 3 2" xfId="12308" xr:uid="{00000000-0005-0000-0000-0000CA140000}"/>
    <cellStyle name="Normal 3 2 3 6 2 2 2 4" xfId="8710" xr:uid="{00000000-0005-0000-0000-0000CB140000}"/>
    <cellStyle name="Normal 3 2 3 6 2 2 3" xfId="2390" xr:uid="{00000000-0005-0000-0000-0000CC140000}"/>
    <cellStyle name="Normal 3 2 3 6 2 2 3 2" xfId="5988" xr:uid="{00000000-0005-0000-0000-0000CD140000}"/>
    <cellStyle name="Normal 3 2 3 6 2 2 3 2 2" xfId="13184" xr:uid="{00000000-0005-0000-0000-0000CE140000}"/>
    <cellStyle name="Normal 3 2 3 6 2 2 3 3" xfId="9586" xr:uid="{00000000-0005-0000-0000-0000CF140000}"/>
    <cellStyle name="Normal 3 2 3 6 2 2 4" xfId="4236" xr:uid="{00000000-0005-0000-0000-0000D0140000}"/>
    <cellStyle name="Normal 3 2 3 6 2 2 4 2" xfId="11432" xr:uid="{00000000-0005-0000-0000-0000D1140000}"/>
    <cellStyle name="Normal 3 2 3 6 2 2 5" xfId="7834" xr:uid="{00000000-0005-0000-0000-0000D2140000}"/>
    <cellStyle name="Normal 3 2 3 6 2 3" xfId="930" xr:uid="{00000000-0005-0000-0000-0000D3140000}"/>
    <cellStyle name="Normal 3 2 3 6 2 3 2" xfId="1806" xr:uid="{00000000-0005-0000-0000-0000D4140000}"/>
    <cellStyle name="Normal 3 2 3 6 2 3 2 2" xfId="3558" xr:uid="{00000000-0005-0000-0000-0000D5140000}"/>
    <cellStyle name="Normal 3 2 3 6 2 3 2 2 2" xfId="7156" xr:uid="{00000000-0005-0000-0000-0000D6140000}"/>
    <cellStyle name="Normal 3 2 3 6 2 3 2 2 2 2" xfId="14352" xr:uid="{00000000-0005-0000-0000-0000D7140000}"/>
    <cellStyle name="Normal 3 2 3 6 2 3 2 2 3" xfId="10754" xr:uid="{00000000-0005-0000-0000-0000D8140000}"/>
    <cellStyle name="Normal 3 2 3 6 2 3 2 3" xfId="5404" xr:uid="{00000000-0005-0000-0000-0000D9140000}"/>
    <cellStyle name="Normal 3 2 3 6 2 3 2 3 2" xfId="12600" xr:uid="{00000000-0005-0000-0000-0000DA140000}"/>
    <cellStyle name="Normal 3 2 3 6 2 3 2 4" xfId="9002" xr:uid="{00000000-0005-0000-0000-0000DB140000}"/>
    <cellStyle name="Normal 3 2 3 6 2 3 3" xfId="2682" xr:uid="{00000000-0005-0000-0000-0000DC140000}"/>
    <cellStyle name="Normal 3 2 3 6 2 3 3 2" xfId="6280" xr:uid="{00000000-0005-0000-0000-0000DD140000}"/>
    <cellStyle name="Normal 3 2 3 6 2 3 3 2 2" xfId="13476" xr:uid="{00000000-0005-0000-0000-0000DE140000}"/>
    <cellStyle name="Normal 3 2 3 6 2 3 3 3" xfId="9878" xr:uid="{00000000-0005-0000-0000-0000DF140000}"/>
    <cellStyle name="Normal 3 2 3 6 2 3 4" xfId="4528" xr:uid="{00000000-0005-0000-0000-0000E0140000}"/>
    <cellStyle name="Normal 3 2 3 6 2 3 4 2" xfId="11724" xr:uid="{00000000-0005-0000-0000-0000E1140000}"/>
    <cellStyle name="Normal 3 2 3 6 2 3 5" xfId="8126" xr:uid="{00000000-0005-0000-0000-0000E2140000}"/>
    <cellStyle name="Normal 3 2 3 6 2 4" xfId="1222" xr:uid="{00000000-0005-0000-0000-0000E3140000}"/>
    <cellStyle name="Normal 3 2 3 6 2 4 2" xfId="2974" xr:uid="{00000000-0005-0000-0000-0000E4140000}"/>
    <cellStyle name="Normal 3 2 3 6 2 4 2 2" xfId="6572" xr:uid="{00000000-0005-0000-0000-0000E5140000}"/>
    <cellStyle name="Normal 3 2 3 6 2 4 2 2 2" xfId="13768" xr:uid="{00000000-0005-0000-0000-0000E6140000}"/>
    <cellStyle name="Normal 3 2 3 6 2 4 2 3" xfId="10170" xr:uid="{00000000-0005-0000-0000-0000E7140000}"/>
    <cellStyle name="Normal 3 2 3 6 2 4 3" xfId="4820" xr:uid="{00000000-0005-0000-0000-0000E8140000}"/>
    <cellStyle name="Normal 3 2 3 6 2 4 3 2" xfId="12016" xr:uid="{00000000-0005-0000-0000-0000E9140000}"/>
    <cellStyle name="Normal 3 2 3 6 2 4 4" xfId="8418" xr:uid="{00000000-0005-0000-0000-0000EA140000}"/>
    <cellStyle name="Normal 3 2 3 6 2 5" xfId="2098" xr:uid="{00000000-0005-0000-0000-0000EB140000}"/>
    <cellStyle name="Normal 3 2 3 6 2 5 2" xfId="5696" xr:uid="{00000000-0005-0000-0000-0000EC140000}"/>
    <cellStyle name="Normal 3 2 3 6 2 5 2 2" xfId="12892" xr:uid="{00000000-0005-0000-0000-0000ED140000}"/>
    <cellStyle name="Normal 3 2 3 6 2 5 3" xfId="9294" xr:uid="{00000000-0005-0000-0000-0000EE140000}"/>
    <cellStyle name="Normal 3 2 3 6 2 6" xfId="3944" xr:uid="{00000000-0005-0000-0000-0000EF140000}"/>
    <cellStyle name="Normal 3 2 3 6 2 6 2" xfId="11140" xr:uid="{00000000-0005-0000-0000-0000F0140000}"/>
    <cellStyle name="Normal 3 2 3 6 2 7" xfId="7542" xr:uid="{00000000-0005-0000-0000-0000F1140000}"/>
    <cellStyle name="Normal 3 2 3 6 3" xfId="489" xr:uid="{00000000-0005-0000-0000-0000F2140000}"/>
    <cellStyle name="Normal 3 2 3 6 3 2" xfId="1368" xr:uid="{00000000-0005-0000-0000-0000F3140000}"/>
    <cellStyle name="Normal 3 2 3 6 3 2 2" xfId="3120" xr:uid="{00000000-0005-0000-0000-0000F4140000}"/>
    <cellStyle name="Normal 3 2 3 6 3 2 2 2" xfId="6718" xr:uid="{00000000-0005-0000-0000-0000F5140000}"/>
    <cellStyle name="Normal 3 2 3 6 3 2 2 2 2" xfId="13914" xr:uid="{00000000-0005-0000-0000-0000F6140000}"/>
    <cellStyle name="Normal 3 2 3 6 3 2 2 3" xfId="10316" xr:uid="{00000000-0005-0000-0000-0000F7140000}"/>
    <cellStyle name="Normal 3 2 3 6 3 2 3" xfId="4966" xr:uid="{00000000-0005-0000-0000-0000F8140000}"/>
    <cellStyle name="Normal 3 2 3 6 3 2 3 2" xfId="12162" xr:uid="{00000000-0005-0000-0000-0000F9140000}"/>
    <cellStyle name="Normal 3 2 3 6 3 2 4" xfId="8564" xr:uid="{00000000-0005-0000-0000-0000FA140000}"/>
    <cellStyle name="Normal 3 2 3 6 3 3" xfId="2244" xr:uid="{00000000-0005-0000-0000-0000FB140000}"/>
    <cellStyle name="Normal 3 2 3 6 3 3 2" xfId="5842" xr:uid="{00000000-0005-0000-0000-0000FC140000}"/>
    <cellStyle name="Normal 3 2 3 6 3 3 2 2" xfId="13038" xr:uid="{00000000-0005-0000-0000-0000FD140000}"/>
    <cellStyle name="Normal 3 2 3 6 3 3 3" xfId="9440" xr:uid="{00000000-0005-0000-0000-0000FE140000}"/>
    <cellStyle name="Normal 3 2 3 6 3 4" xfId="4090" xr:uid="{00000000-0005-0000-0000-0000FF140000}"/>
    <cellStyle name="Normal 3 2 3 6 3 4 2" xfId="11286" xr:uid="{00000000-0005-0000-0000-000000150000}"/>
    <cellStyle name="Normal 3 2 3 6 3 5" xfId="7688" xr:uid="{00000000-0005-0000-0000-000001150000}"/>
    <cellStyle name="Normal 3 2 3 6 4" xfId="784" xr:uid="{00000000-0005-0000-0000-000002150000}"/>
    <cellStyle name="Normal 3 2 3 6 4 2" xfId="1660" xr:uid="{00000000-0005-0000-0000-000003150000}"/>
    <cellStyle name="Normal 3 2 3 6 4 2 2" xfId="3412" xr:uid="{00000000-0005-0000-0000-000004150000}"/>
    <cellStyle name="Normal 3 2 3 6 4 2 2 2" xfId="7010" xr:uid="{00000000-0005-0000-0000-000005150000}"/>
    <cellStyle name="Normal 3 2 3 6 4 2 2 2 2" xfId="14206" xr:uid="{00000000-0005-0000-0000-000006150000}"/>
    <cellStyle name="Normal 3 2 3 6 4 2 2 3" xfId="10608" xr:uid="{00000000-0005-0000-0000-000007150000}"/>
    <cellStyle name="Normal 3 2 3 6 4 2 3" xfId="5258" xr:uid="{00000000-0005-0000-0000-000008150000}"/>
    <cellStyle name="Normal 3 2 3 6 4 2 3 2" xfId="12454" xr:uid="{00000000-0005-0000-0000-000009150000}"/>
    <cellStyle name="Normal 3 2 3 6 4 2 4" xfId="8856" xr:uid="{00000000-0005-0000-0000-00000A150000}"/>
    <cellStyle name="Normal 3 2 3 6 4 3" xfId="2536" xr:uid="{00000000-0005-0000-0000-00000B150000}"/>
    <cellStyle name="Normal 3 2 3 6 4 3 2" xfId="6134" xr:uid="{00000000-0005-0000-0000-00000C150000}"/>
    <cellStyle name="Normal 3 2 3 6 4 3 2 2" xfId="13330" xr:uid="{00000000-0005-0000-0000-00000D150000}"/>
    <cellStyle name="Normal 3 2 3 6 4 3 3" xfId="9732" xr:uid="{00000000-0005-0000-0000-00000E150000}"/>
    <cellStyle name="Normal 3 2 3 6 4 4" xfId="4382" xr:uid="{00000000-0005-0000-0000-00000F150000}"/>
    <cellStyle name="Normal 3 2 3 6 4 4 2" xfId="11578" xr:uid="{00000000-0005-0000-0000-000010150000}"/>
    <cellStyle name="Normal 3 2 3 6 4 5" xfId="7980" xr:uid="{00000000-0005-0000-0000-000011150000}"/>
    <cellStyle name="Normal 3 2 3 6 5" xfId="1076" xr:uid="{00000000-0005-0000-0000-000012150000}"/>
    <cellStyle name="Normal 3 2 3 6 5 2" xfId="2828" xr:uid="{00000000-0005-0000-0000-000013150000}"/>
    <cellStyle name="Normal 3 2 3 6 5 2 2" xfId="6426" xr:uid="{00000000-0005-0000-0000-000014150000}"/>
    <cellStyle name="Normal 3 2 3 6 5 2 2 2" xfId="13622" xr:uid="{00000000-0005-0000-0000-000015150000}"/>
    <cellStyle name="Normal 3 2 3 6 5 2 3" xfId="10024" xr:uid="{00000000-0005-0000-0000-000016150000}"/>
    <cellStyle name="Normal 3 2 3 6 5 3" xfId="4674" xr:uid="{00000000-0005-0000-0000-000017150000}"/>
    <cellStyle name="Normal 3 2 3 6 5 3 2" xfId="11870" xr:uid="{00000000-0005-0000-0000-000018150000}"/>
    <cellStyle name="Normal 3 2 3 6 5 4" xfId="8272" xr:uid="{00000000-0005-0000-0000-000019150000}"/>
    <cellStyle name="Normal 3 2 3 6 6" xfId="1952" xr:uid="{00000000-0005-0000-0000-00001A150000}"/>
    <cellStyle name="Normal 3 2 3 6 6 2" xfId="5550" xr:uid="{00000000-0005-0000-0000-00001B150000}"/>
    <cellStyle name="Normal 3 2 3 6 6 2 2" xfId="12746" xr:uid="{00000000-0005-0000-0000-00001C150000}"/>
    <cellStyle name="Normal 3 2 3 6 6 3" xfId="9148" xr:uid="{00000000-0005-0000-0000-00001D150000}"/>
    <cellStyle name="Normal 3 2 3 6 7" xfId="3718" xr:uid="{00000000-0005-0000-0000-00001E150000}"/>
    <cellStyle name="Normal 3 2 3 6 7 2" xfId="7316" xr:uid="{00000000-0005-0000-0000-00001F150000}"/>
    <cellStyle name="Normal 3 2 3 6 7 2 2" xfId="14512" xr:uid="{00000000-0005-0000-0000-000020150000}"/>
    <cellStyle name="Normal 3 2 3 6 7 3" xfId="10914" xr:uid="{00000000-0005-0000-0000-000021150000}"/>
    <cellStyle name="Normal 3 2 3 6 8" xfId="3798" xr:uid="{00000000-0005-0000-0000-000022150000}"/>
    <cellStyle name="Normal 3 2 3 6 8 2" xfId="10994" xr:uid="{00000000-0005-0000-0000-000023150000}"/>
    <cellStyle name="Normal 3 2 3 6 9" xfId="7396" xr:uid="{00000000-0005-0000-0000-000024150000}"/>
    <cellStyle name="Normal 3 2 3 7" xfId="34" xr:uid="{00000000-0005-0000-0000-000025150000}"/>
    <cellStyle name="Normal 3 2 3 7 10" xfId="209" xr:uid="{00000000-0005-0000-0000-000026150000}"/>
    <cellStyle name="Normal 3 2 3 7 2" xfId="359" xr:uid="{00000000-0005-0000-0000-000027150000}"/>
    <cellStyle name="Normal 3 2 3 7 2 2" xfId="651" xr:uid="{00000000-0005-0000-0000-000028150000}"/>
    <cellStyle name="Normal 3 2 3 7 2 2 2" xfId="1530" xr:uid="{00000000-0005-0000-0000-000029150000}"/>
    <cellStyle name="Normal 3 2 3 7 2 2 2 2" xfId="3282" xr:uid="{00000000-0005-0000-0000-00002A150000}"/>
    <cellStyle name="Normal 3 2 3 7 2 2 2 2 2" xfId="6880" xr:uid="{00000000-0005-0000-0000-00002B150000}"/>
    <cellStyle name="Normal 3 2 3 7 2 2 2 2 2 2" xfId="14076" xr:uid="{00000000-0005-0000-0000-00002C150000}"/>
    <cellStyle name="Normal 3 2 3 7 2 2 2 2 3" xfId="10478" xr:uid="{00000000-0005-0000-0000-00002D150000}"/>
    <cellStyle name="Normal 3 2 3 7 2 2 2 3" xfId="5128" xr:uid="{00000000-0005-0000-0000-00002E150000}"/>
    <cellStyle name="Normal 3 2 3 7 2 2 2 3 2" xfId="12324" xr:uid="{00000000-0005-0000-0000-00002F150000}"/>
    <cellStyle name="Normal 3 2 3 7 2 2 2 4" xfId="8726" xr:uid="{00000000-0005-0000-0000-000030150000}"/>
    <cellStyle name="Normal 3 2 3 7 2 2 3" xfId="2406" xr:uid="{00000000-0005-0000-0000-000031150000}"/>
    <cellStyle name="Normal 3 2 3 7 2 2 3 2" xfId="6004" xr:uid="{00000000-0005-0000-0000-000032150000}"/>
    <cellStyle name="Normal 3 2 3 7 2 2 3 2 2" xfId="13200" xr:uid="{00000000-0005-0000-0000-000033150000}"/>
    <cellStyle name="Normal 3 2 3 7 2 2 3 3" xfId="9602" xr:uid="{00000000-0005-0000-0000-000034150000}"/>
    <cellStyle name="Normal 3 2 3 7 2 2 4" xfId="4252" xr:uid="{00000000-0005-0000-0000-000035150000}"/>
    <cellStyle name="Normal 3 2 3 7 2 2 4 2" xfId="11448" xr:uid="{00000000-0005-0000-0000-000036150000}"/>
    <cellStyle name="Normal 3 2 3 7 2 2 5" xfId="7850" xr:uid="{00000000-0005-0000-0000-000037150000}"/>
    <cellStyle name="Normal 3 2 3 7 2 3" xfId="946" xr:uid="{00000000-0005-0000-0000-000038150000}"/>
    <cellStyle name="Normal 3 2 3 7 2 3 2" xfId="1822" xr:uid="{00000000-0005-0000-0000-000039150000}"/>
    <cellStyle name="Normal 3 2 3 7 2 3 2 2" xfId="3574" xr:uid="{00000000-0005-0000-0000-00003A150000}"/>
    <cellStyle name="Normal 3 2 3 7 2 3 2 2 2" xfId="7172" xr:uid="{00000000-0005-0000-0000-00003B150000}"/>
    <cellStyle name="Normal 3 2 3 7 2 3 2 2 2 2" xfId="14368" xr:uid="{00000000-0005-0000-0000-00003C150000}"/>
    <cellStyle name="Normal 3 2 3 7 2 3 2 2 3" xfId="10770" xr:uid="{00000000-0005-0000-0000-00003D150000}"/>
    <cellStyle name="Normal 3 2 3 7 2 3 2 3" xfId="5420" xr:uid="{00000000-0005-0000-0000-00003E150000}"/>
    <cellStyle name="Normal 3 2 3 7 2 3 2 3 2" xfId="12616" xr:uid="{00000000-0005-0000-0000-00003F150000}"/>
    <cellStyle name="Normal 3 2 3 7 2 3 2 4" xfId="9018" xr:uid="{00000000-0005-0000-0000-000040150000}"/>
    <cellStyle name="Normal 3 2 3 7 2 3 3" xfId="2698" xr:uid="{00000000-0005-0000-0000-000041150000}"/>
    <cellStyle name="Normal 3 2 3 7 2 3 3 2" xfId="6296" xr:uid="{00000000-0005-0000-0000-000042150000}"/>
    <cellStyle name="Normal 3 2 3 7 2 3 3 2 2" xfId="13492" xr:uid="{00000000-0005-0000-0000-000043150000}"/>
    <cellStyle name="Normal 3 2 3 7 2 3 3 3" xfId="9894" xr:uid="{00000000-0005-0000-0000-000044150000}"/>
    <cellStyle name="Normal 3 2 3 7 2 3 4" xfId="4544" xr:uid="{00000000-0005-0000-0000-000045150000}"/>
    <cellStyle name="Normal 3 2 3 7 2 3 4 2" xfId="11740" xr:uid="{00000000-0005-0000-0000-000046150000}"/>
    <cellStyle name="Normal 3 2 3 7 2 3 5" xfId="8142" xr:uid="{00000000-0005-0000-0000-000047150000}"/>
    <cellStyle name="Normal 3 2 3 7 2 4" xfId="1238" xr:uid="{00000000-0005-0000-0000-000048150000}"/>
    <cellStyle name="Normal 3 2 3 7 2 4 2" xfId="2990" xr:uid="{00000000-0005-0000-0000-000049150000}"/>
    <cellStyle name="Normal 3 2 3 7 2 4 2 2" xfId="6588" xr:uid="{00000000-0005-0000-0000-00004A150000}"/>
    <cellStyle name="Normal 3 2 3 7 2 4 2 2 2" xfId="13784" xr:uid="{00000000-0005-0000-0000-00004B150000}"/>
    <cellStyle name="Normal 3 2 3 7 2 4 2 3" xfId="10186" xr:uid="{00000000-0005-0000-0000-00004C150000}"/>
    <cellStyle name="Normal 3 2 3 7 2 4 3" xfId="4836" xr:uid="{00000000-0005-0000-0000-00004D150000}"/>
    <cellStyle name="Normal 3 2 3 7 2 4 3 2" xfId="12032" xr:uid="{00000000-0005-0000-0000-00004E150000}"/>
    <cellStyle name="Normal 3 2 3 7 2 4 4" xfId="8434" xr:uid="{00000000-0005-0000-0000-00004F150000}"/>
    <cellStyle name="Normal 3 2 3 7 2 5" xfId="2114" xr:uid="{00000000-0005-0000-0000-000050150000}"/>
    <cellStyle name="Normal 3 2 3 7 2 5 2" xfId="5712" xr:uid="{00000000-0005-0000-0000-000051150000}"/>
    <cellStyle name="Normal 3 2 3 7 2 5 2 2" xfId="12908" xr:uid="{00000000-0005-0000-0000-000052150000}"/>
    <cellStyle name="Normal 3 2 3 7 2 5 3" xfId="9310" xr:uid="{00000000-0005-0000-0000-000053150000}"/>
    <cellStyle name="Normal 3 2 3 7 2 6" xfId="3960" xr:uid="{00000000-0005-0000-0000-000054150000}"/>
    <cellStyle name="Normal 3 2 3 7 2 6 2" xfId="11156" xr:uid="{00000000-0005-0000-0000-000055150000}"/>
    <cellStyle name="Normal 3 2 3 7 2 7" xfId="7558" xr:uid="{00000000-0005-0000-0000-000056150000}"/>
    <cellStyle name="Normal 3 2 3 7 3" xfId="505" xr:uid="{00000000-0005-0000-0000-000057150000}"/>
    <cellStyle name="Normal 3 2 3 7 3 2" xfId="1384" xr:uid="{00000000-0005-0000-0000-000058150000}"/>
    <cellStyle name="Normal 3 2 3 7 3 2 2" xfId="3136" xr:uid="{00000000-0005-0000-0000-000059150000}"/>
    <cellStyle name="Normal 3 2 3 7 3 2 2 2" xfId="6734" xr:uid="{00000000-0005-0000-0000-00005A150000}"/>
    <cellStyle name="Normal 3 2 3 7 3 2 2 2 2" xfId="13930" xr:uid="{00000000-0005-0000-0000-00005B150000}"/>
    <cellStyle name="Normal 3 2 3 7 3 2 2 3" xfId="10332" xr:uid="{00000000-0005-0000-0000-00005C150000}"/>
    <cellStyle name="Normal 3 2 3 7 3 2 3" xfId="4982" xr:uid="{00000000-0005-0000-0000-00005D150000}"/>
    <cellStyle name="Normal 3 2 3 7 3 2 3 2" xfId="12178" xr:uid="{00000000-0005-0000-0000-00005E150000}"/>
    <cellStyle name="Normal 3 2 3 7 3 2 4" xfId="8580" xr:uid="{00000000-0005-0000-0000-00005F150000}"/>
    <cellStyle name="Normal 3 2 3 7 3 3" xfId="2260" xr:uid="{00000000-0005-0000-0000-000060150000}"/>
    <cellStyle name="Normal 3 2 3 7 3 3 2" xfId="5858" xr:uid="{00000000-0005-0000-0000-000061150000}"/>
    <cellStyle name="Normal 3 2 3 7 3 3 2 2" xfId="13054" xr:uid="{00000000-0005-0000-0000-000062150000}"/>
    <cellStyle name="Normal 3 2 3 7 3 3 3" xfId="9456" xr:uid="{00000000-0005-0000-0000-000063150000}"/>
    <cellStyle name="Normal 3 2 3 7 3 4" xfId="4106" xr:uid="{00000000-0005-0000-0000-000064150000}"/>
    <cellStyle name="Normal 3 2 3 7 3 4 2" xfId="11302" xr:uid="{00000000-0005-0000-0000-000065150000}"/>
    <cellStyle name="Normal 3 2 3 7 3 5" xfId="7704" xr:uid="{00000000-0005-0000-0000-000066150000}"/>
    <cellStyle name="Normal 3 2 3 7 4" xfId="800" xr:uid="{00000000-0005-0000-0000-000067150000}"/>
    <cellStyle name="Normal 3 2 3 7 4 2" xfId="1676" xr:uid="{00000000-0005-0000-0000-000068150000}"/>
    <cellStyle name="Normal 3 2 3 7 4 2 2" xfId="3428" xr:uid="{00000000-0005-0000-0000-000069150000}"/>
    <cellStyle name="Normal 3 2 3 7 4 2 2 2" xfId="7026" xr:uid="{00000000-0005-0000-0000-00006A150000}"/>
    <cellStyle name="Normal 3 2 3 7 4 2 2 2 2" xfId="14222" xr:uid="{00000000-0005-0000-0000-00006B150000}"/>
    <cellStyle name="Normal 3 2 3 7 4 2 2 3" xfId="10624" xr:uid="{00000000-0005-0000-0000-00006C150000}"/>
    <cellStyle name="Normal 3 2 3 7 4 2 3" xfId="5274" xr:uid="{00000000-0005-0000-0000-00006D150000}"/>
    <cellStyle name="Normal 3 2 3 7 4 2 3 2" xfId="12470" xr:uid="{00000000-0005-0000-0000-00006E150000}"/>
    <cellStyle name="Normal 3 2 3 7 4 2 4" xfId="8872" xr:uid="{00000000-0005-0000-0000-00006F150000}"/>
    <cellStyle name="Normal 3 2 3 7 4 3" xfId="2552" xr:uid="{00000000-0005-0000-0000-000070150000}"/>
    <cellStyle name="Normal 3 2 3 7 4 3 2" xfId="6150" xr:uid="{00000000-0005-0000-0000-000071150000}"/>
    <cellStyle name="Normal 3 2 3 7 4 3 2 2" xfId="13346" xr:uid="{00000000-0005-0000-0000-000072150000}"/>
    <cellStyle name="Normal 3 2 3 7 4 3 3" xfId="9748" xr:uid="{00000000-0005-0000-0000-000073150000}"/>
    <cellStyle name="Normal 3 2 3 7 4 4" xfId="4398" xr:uid="{00000000-0005-0000-0000-000074150000}"/>
    <cellStyle name="Normal 3 2 3 7 4 4 2" xfId="11594" xr:uid="{00000000-0005-0000-0000-000075150000}"/>
    <cellStyle name="Normal 3 2 3 7 4 5" xfId="7996" xr:uid="{00000000-0005-0000-0000-000076150000}"/>
    <cellStyle name="Normal 3 2 3 7 5" xfId="1092" xr:uid="{00000000-0005-0000-0000-000077150000}"/>
    <cellStyle name="Normal 3 2 3 7 5 2" xfId="2844" xr:uid="{00000000-0005-0000-0000-000078150000}"/>
    <cellStyle name="Normal 3 2 3 7 5 2 2" xfId="6442" xr:uid="{00000000-0005-0000-0000-000079150000}"/>
    <cellStyle name="Normal 3 2 3 7 5 2 2 2" xfId="13638" xr:uid="{00000000-0005-0000-0000-00007A150000}"/>
    <cellStyle name="Normal 3 2 3 7 5 2 3" xfId="10040" xr:uid="{00000000-0005-0000-0000-00007B150000}"/>
    <cellStyle name="Normal 3 2 3 7 5 3" xfId="4690" xr:uid="{00000000-0005-0000-0000-00007C150000}"/>
    <cellStyle name="Normal 3 2 3 7 5 3 2" xfId="11886" xr:uid="{00000000-0005-0000-0000-00007D150000}"/>
    <cellStyle name="Normal 3 2 3 7 5 4" xfId="8288" xr:uid="{00000000-0005-0000-0000-00007E150000}"/>
    <cellStyle name="Normal 3 2 3 7 6" xfId="1968" xr:uid="{00000000-0005-0000-0000-00007F150000}"/>
    <cellStyle name="Normal 3 2 3 7 6 2" xfId="5566" xr:uid="{00000000-0005-0000-0000-000080150000}"/>
    <cellStyle name="Normal 3 2 3 7 6 2 2" xfId="12762" xr:uid="{00000000-0005-0000-0000-000081150000}"/>
    <cellStyle name="Normal 3 2 3 7 6 3" xfId="9164" xr:uid="{00000000-0005-0000-0000-000082150000}"/>
    <cellStyle name="Normal 3 2 3 7 7" xfId="3654" xr:uid="{00000000-0005-0000-0000-000083150000}"/>
    <cellStyle name="Normal 3 2 3 7 7 2" xfId="7252" xr:uid="{00000000-0005-0000-0000-000084150000}"/>
    <cellStyle name="Normal 3 2 3 7 7 2 2" xfId="14448" xr:uid="{00000000-0005-0000-0000-000085150000}"/>
    <cellStyle name="Normal 3 2 3 7 7 3" xfId="10850" xr:uid="{00000000-0005-0000-0000-000086150000}"/>
    <cellStyle name="Normal 3 2 3 7 8" xfId="3814" xr:uid="{00000000-0005-0000-0000-000087150000}"/>
    <cellStyle name="Normal 3 2 3 7 8 2" xfId="11010" xr:uid="{00000000-0005-0000-0000-000088150000}"/>
    <cellStyle name="Normal 3 2 3 7 9" xfId="7412" xr:uid="{00000000-0005-0000-0000-000089150000}"/>
    <cellStyle name="Normal 3 2 3 8" xfId="279" xr:uid="{00000000-0005-0000-0000-00008A150000}"/>
    <cellStyle name="Normal 3 2 3 8 2" xfId="571" xr:uid="{00000000-0005-0000-0000-00008B150000}"/>
    <cellStyle name="Normal 3 2 3 8 2 2" xfId="1450" xr:uid="{00000000-0005-0000-0000-00008C150000}"/>
    <cellStyle name="Normal 3 2 3 8 2 2 2" xfId="3202" xr:uid="{00000000-0005-0000-0000-00008D150000}"/>
    <cellStyle name="Normal 3 2 3 8 2 2 2 2" xfId="6800" xr:uid="{00000000-0005-0000-0000-00008E150000}"/>
    <cellStyle name="Normal 3 2 3 8 2 2 2 2 2" xfId="13996" xr:uid="{00000000-0005-0000-0000-00008F150000}"/>
    <cellStyle name="Normal 3 2 3 8 2 2 2 3" xfId="10398" xr:uid="{00000000-0005-0000-0000-000090150000}"/>
    <cellStyle name="Normal 3 2 3 8 2 2 3" xfId="5048" xr:uid="{00000000-0005-0000-0000-000091150000}"/>
    <cellStyle name="Normal 3 2 3 8 2 2 3 2" xfId="12244" xr:uid="{00000000-0005-0000-0000-000092150000}"/>
    <cellStyle name="Normal 3 2 3 8 2 2 4" xfId="8646" xr:uid="{00000000-0005-0000-0000-000093150000}"/>
    <cellStyle name="Normal 3 2 3 8 2 3" xfId="2326" xr:uid="{00000000-0005-0000-0000-000094150000}"/>
    <cellStyle name="Normal 3 2 3 8 2 3 2" xfId="5924" xr:uid="{00000000-0005-0000-0000-000095150000}"/>
    <cellStyle name="Normal 3 2 3 8 2 3 2 2" xfId="13120" xr:uid="{00000000-0005-0000-0000-000096150000}"/>
    <cellStyle name="Normal 3 2 3 8 2 3 3" xfId="9522" xr:uid="{00000000-0005-0000-0000-000097150000}"/>
    <cellStyle name="Normal 3 2 3 8 2 4" xfId="4172" xr:uid="{00000000-0005-0000-0000-000098150000}"/>
    <cellStyle name="Normal 3 2 3 8 2 4 2" xfId="11368" xr:uid="{00000000-0005-0000-0000-000099150000}"/>
    <cellStyle name="Normal 3 2 3 8 2 5" xfId="7770" xr:uid="{00000000-0005-0000-0000-00009A150000}"/>
    <cellStyle name="Normal 3 2 3 8 3" xfId="866" xr:uid="{00000000-0005-0000-0000-00009B150000}"/>
    <cellStyle name="Normal 3 2 3 8 3 2" xfId="1742" xr:uid="{00000000-0005-0000-0000-00009C150000}"/>
    <cellStyle name="Normal 3 2 3 8 3 2 2" xfId="3494" xr:uid="{00000000-0005-0000-0000-00009D150000}"/>
    <cellStyle name="Normal 3 2 3 8 3 2 2 2" xfId="7092" xr:uid="{00000000-0005-0000-0000-00009E150000}"/>
    <cellStyle name="Normal 3 2 3 8 3 2 2 2 2" xfId="14288" xr:uid="{00000000-0005-0000-0000-00009F150000}"/>
    <cellStyle name="Normal 3 2 3 8 3 2 2 3" xfId="10690" xr:uid="{00000000-0005-0000-0000-0000A0150000}"/>
    <cellStyle name="Normal 3 2 3 8 3 2 3" xfId="5340" xr:uid="{00000000-0005-0000-0000-0000A1150000}"/>
    <cellStyle name="Normal 3 2 3 8 3 2 3 2" xfId="12536" xr:uid="{00000000-0005-0000-0000-0000A2150000}"/>
    <cellStyle name="Normal 3 2 3 8 3 2 4" xfId="8938" xr:uid="{00000000-0005-0000-0000-0000A3150000}"/>
    <cellStyle name="Normal 3 2 3 8 3 3" xfId="2618" xr:uid="{00000000-0005-0000-0000-0000A4150000}"/>
    <cellStyle name="Normal 3 2 3 8 3 3 2" xfId="6216" xr:uid="{00000000-0005-0000-0000-0000A5150000}"/>
    <cellStyle name="Normal 3 2 3 8 3 3 2 2" xfId="13412" xr:uid="{00000000-0005-0000-0000-0000A6150000}"/>
    <cellStyle name="Normal 3 2 3 8 3 3 3" xfId="9814" xr:uid="{00000000-0005-0000-0000-0000A7150000}"/>
    <cellStyle name="Normal 3 2 3 8 3 4" xfId="4464" xr:uid="{00000000-0005-0000-0000-0000A8150000}"/>
    <cellStyle name="Normal 3 2 3 8 3 4 2" xfId="11660" xr:uid="{00000000-0005-0000-0000-0000A9150000}"/>
    <cellStyle name="Normal 3 2 3 8 3 5" xfId="8062" xr:uid="{00000000-0005-0000-0000-0000AA150000}"/>
    <cellStyle name="Normal 3 2 3 8 4" xfId="1158" xr:uid="{00000000-0005-0000-0000-0000AB150000}"/>
    <cellStyle name="Normal 3 2 3 8 4 2" xfId="2910" xr:uid="{00000000-0005-0000-0000-0000AC150000}"/>
    <cellStyle name="Normal 3 2 3 8 4 2 2" xfId="6508" xr:uid="{00000000-0005-0000-0000-0000AD150000}"/>
    <cellStyle name="Normal 3 2 3 8 4 2 2 2" xfId="13704" xr:uid="{00000000-0005-0000-0000-0000AE150000}"/>
    <cellStyle name="Normal 3 2 3 8 4 2 3" xfId="10106" xr:uid="{00000000-0005-0000-0000-0000AF150000}"/>
    <cellStyle name="Normal 3 2 3 8 4 3" xfId="4756" xr:uid="{00000000-0005-0000-0000-0000B0150000}"/>
    <cellStyle name="Normal 3 2 3 8 4 3 2" xfId="11952" xr:uid="{00000000-0005-0000-0000-0000B1150000}"/>
    <cellStyle name="Normal 3 2 3 8 4 4" xfId="8354" xr:uid="{00000000-0005-0000-0000-0000B2150000}"/>
    <cellStyle name="Normal 3 2 3 8 5" xfId="2034" xr:uid="{00000000-0005-0000-0000-0000B3150000}"/>
    <cellStyle name="Normal 3 2 3 8 5 2" xfId="5632" xr:uid="{00000000-0005-0000-0000-0000B4150000}"/>
    <cellStyle name="Normal 3 2 3 8 5 2 2" xfId="12828" xr:uid="{00000000-0005-0000-0000-0000B5150000}"/>
    <cellStyle name="Normal 3 2 3 8 5 3" xfId="9230" xr:uid="{00000000-0005-0000-0000-0000B6150000}"/>
    <cellStyle name="Normal 3 2 3 8 6" xfId="3880" xr:uid="{00000000-0005-0000-0000-0000B7150000}"/>
    <cellStyle name="Normal 3 2 3 8 6 2" xfId="11076" xr:uid="{00000000-0005-0000-0000-0000B8150000}"/>
    <cellStyle name="Normal 3 2 3 8 7" xfId="7478" xr:uid="{00000000-0005-0000-0000-0000B9150000}"/>
    <cellStyle name="Normal 3 2 3 9" xfId="425" xr:uid="{00000000-0005-0000-0000-0000BA150000}"/>
    <cellStyle name="Normal 3 2 3 9 2" xfId="1304" xr:uid="{00000000-0005-0000-0000-0000BB150000}"/>
    <cellStyle name="Normal 3 2 3 9 2 2" xfId="3056" xr:uid="{00000000-0005-0000-0000-0000BC150000}"/>
    <cellStyle name="Normal 3 2 3 9 2 2 2" xfId="6654" xr:uid="{00000000-0005-0000-0000-0000BD150000}"/>
    <cellStyle name="Normal 3 2 3 9 2 2 2 2" xfId="13850" xr:uid="{00000000-0005-0000-0000-0000BE150000}"/>
    <cellStyle name="Normal 3 2 3 9 2 2 3" xfId="10252" xr:uid="{00000000-0005-0000-0000-0000BF150000}"/>
    <cellStyle name="Normal 3 2 3 9 2 3" xfId="4902" xr:uid="{00000000-0005-0000-0000-0000C0150000}"/>
    <cellStyle name="Normal 3 2 3 9 2 3 2" xfId="12098" xr:uid="{00000000-0005-0000-0000-0000C1150000}"/>
    <cellStyle name="Normal 3 2 3 9 2 4" xfId="8500" xr:uid="{00000000-0005-0000-0000-0000C2150000}"/>
    <cellStyle name="Normal 3 2 3 9 3" xfId="2180" xr:uid="{00000000-0005-0000-0000-0000C3150000}"/>
    <cellStyle name="Normal 3 2 3 9 3 2" xfId="5778" xr:uid="{00000000-0005-0000-0000-0000C4150000}"/>
    <cellStyle name="Normal 3 2 3 9 3 2 2" xfId="12974" xr:uid="{00000000-0005-0000-0000-0000C5150000}"/>
    <cellStyle name="Normal 3 2 3 9 3 3" xfId="9376" xr:uid="{00000000-0005-0000-0000-0000C6150000}"/>
    <cellStyle name="Normal 3 2 3 9 4" xfId="4026" xr:uid="{00000000-0005-0000-0000-0000C7150000}"/>
    <cellStyle name="Normal 3 2 3 9 4 2" xfId="11222" xr:uid="{00000000-0005-0000-0000-0000C8150000}"/>
    <cellStyle name="Normal 3 2 3 9 5" xfId="7624" xr:uid="{00000000-0005-0000-0000-0000C9150000}"/>
    <cellStyle name="Normal 3 2 4" xfId="20" xr:uid="{00000000-0005-0000-0000-0000CA150000}"/>
    <cellStyle name="Normal 3 2 4 10" xfId="1898" xr:uid="{00000000-0005-0000-0000-0000CB150000}"/>
    <cellStyle name="Normal 3 2 4 10 2" xfId="5496" xr:uid="{00000000-0005-0000-0000-0000CC150000}"/>
    <cellStyle name="Normal 3 2 4 10 2 2" xfId="12692" xr:uid="{00000000-0005-0000-0000-0000CD150000}"/>
    <cellStyle name="Normal 3 2 4 10 3" xfId="9094" xr:uid="{00000000-0005-0000-0000-0000CE150000}"/>
    <cellStyle name="Normal 3 2 4 11" xfId="3642" xr:uid="{00000000-0005-0000-0000-0000CF150000}"/>
    <cellStyle name="Normal 3 2 4 11 2" xfId="7240" xr:uid="{00000000-0005-0000-0000-0000D0150000}"/>
    <cellStyle name="Normal 3 2 4 11 2 2" xfId="14436" xr:uid="{00000000-0005-0000-0000-0000D1150000}"/>
    <cellStyle name="Normal 3 2 4 11 3" xfId="10838" xr:uid="{00000000-0005-0000-0000-0000D2150000}"/>
    <cellStyle name="Normal 3 2 4 12" xfId="3744" xr:uid="{00000000-0005-0000-0000-0000D3150000}"/>
    <cellStyle name="Normal 3 2 4 12 2" xfId="10940" xr:uid="{00000000-0005-0000-0000-0000D4150000}"/>
    <cellStyle name="Normal 3 2 4 13" xfId="7342" xr:uid="{00000000-0005-0000-0000-0000D5150000}"/>
    <cellStyle name="Normal 3 2 4 14" xfId="136" xr:uid="{00000000-0005-0000-0000-0000D6150000}"/>
    <cellStyle name="Normal 3 2 4 2" xfId="71" xr:uid="{00000000-0005-0000-0000-0000D7150000}"/>
    <cellStyle name="Normal 3 2 4 2 10" xfId="7364" xr:uid="{00000000-0005-0000-0000-0000D8150000}"/>
    <cellStyle name="Normal 3 2 4 2 11" xfId="158" xr:uid="{00000000-0005-0000-0000-0000D9150000}"/>
    <cellStyle name="Normal 3 2 4 2 2" xfId="243" xr:uid="{00000000-0005-0000-0000-0000DA150000}"/>
    <cellStyle name="Normal 3 2 4 2 2 2" xfId="391" xr:uid="{00000000-0005-0000-0000-0000DB150000}"/>
    <cellStyle name="Normal 3 2 4 2 2 2 2" xfId="683" xr:uid="{00000000-0005-0000-0000-0000DC150000}"/>
    <cellStyle name="Normal 3 2 4 2 2 2 2 2" xfId="1562" xr:uid="{00000000-0005-0000-0000-0000DD150000}"/>
    <cellStyle name="Normal 3 2 4 2 2 2 2 2 2" xfId="3314" xr:uid="{00000000-0005-0000-0000-0000DE150000}"/>
    <cellStyle name="Normal 3 2 4 2 2 2 2 2 2 2" xfId="6912" xr:uid="{00000000-0005-0000-0000-0000DF150000}"/>
    <cellStyle name="Normal 3 2 4 2 2 2 2 2 2 2 2" xfId="14108" xr:uid="{00000000-0005-0000-0000-0000E0150000}"/>
    <cellStyle name="Normal 3 2 4 2 2 2 2 2 2 3" xfId="10510" xr:uid="{00000000-0005-0000-0000-0000E1150000}"/>
    <cellStyle name="Normal 3 2 4 2 2 2 2 2 3" xfId="5160" xr:uid="{00000000-0005-0000-0000-0000E2150000}"/>
    <cellStyle name="Normal 3 2 4 2 2 2 2 2 3 2" xfId="12356" xr:uid="{00000000-0005-0000-0000-0000E3150000}"/>
    <cellStyle name="Normal 3 2 4 2 2 2 2 2 4" xfId="8758" xr:uid="{00000000-0005-0000-0000-0000E4150000}"/>
    <cellStyle name="Normal 3 2 4 2 2 2 2 3" xfId="2438" xr:uid="{00000000-0005-0000-0000-0000E5150000}"/>
    <cellStyle name="Normal 3 2 4 2 2 2 2 3 2" xfId="6036" xr:uid="{00000000-0005-0000-0000-0000E6150000}"/>
    <cellStyle name="Normal 3 2 4 2 2 2 2 3 2 2" xfId="13232" xr:uid="{00000000-0005-0000-0000-0000E7150000}"/>
    <cellStyle name="Normal 3 2 4 2 2 2 2 3 3" xfId="9634" xr:uid="{00000000-0005-0000-0000-0000E8150000}"/>
    <cellStyle name="Normal 3 2 4 2 2 2 2 4" xfId="4284" xr:uid="{00000000-0005-0000-0000-0000E9150000}"/>
    <cellStyle name="Normal 3 2 4 2 2 2 2 4 2" xfId="11480" xr:uid="{00000000-0005-0000-0000-0000EA150000}"/>
    <cellStyle name="Normal 3 2 4 2 2 2 2 5" xfId="7882" xr:uid="{00000000-0005-0000-0000-0000EB150000}"/>
    <cellStyle name="Normal 3 2 4 2 2 2 3" xfId="978" xr:uid="{00000000-0005-0000-0000-0000EC150000}"/>
    <cellStyle name="Normal 3 2 4 2 2 2 3 2" xfId="1854" xr:uid="{00000000-0005-0000-0000-0000ED150000}"/>
    <cellStyle name="Normal 3 2 4 2 2 2 3 2 2" xfId="3606" xr:uid="{00000000-0005-0000-0000-0000EE150000}"/>
    <cellStyle name="Normal 3 2 4 2 2 2 3 2 2 2" xfId="7204" xr:uid="{00000000-0005-0000-0000-0000EF150000}"/>
    <cellStyle name="Normal 3 2 4 2 2 2 3 2 2 2 2" xfId="14400" xr:uid="{00000000-0005-0000-0000-0000F0150000}"/>
    <cellStyle name="Normal 3 2 4 2 2 2 3 2 2 3" xfId="10802" xr:uid="{00000000-0005-0000-0000-0000F1150000}"/>
    <cellStyle name="Normal 3 2 4 2 2 2 3 2 3" xfId="5452" xr:uid="{00000000-0005-0000-0000-0000F2150000}"/>
    <cellStyle name="Normal 3 2 4 2 2 2 3 2 3 2" xfId="12648" xr:uid="{00000000-0005-0000-0000-0000F3150000}"/>
    <cellStyle name="Normal 3 2 4 2 2 2 3 2 4" xfId="9050" xr:uid="{00000000-0005-0000-0000-0000F4150000}"/>
    <cellStyle name="Normal 3 2 4 2 2 2 3 3" xfId="2730" xr:uid="{00000000-0005-0000-0000-0000F5150000}"/>
    <cellStyle name="Normal 3 2 4 2 2 2 3 3 2" xfId="6328" xr:uid="{00000000-0005-0000-0000-0000F6150000}"/>
    <cellStyle name="Normal 3 2 4 2 2 2 3 3 2 2" xfId="13524" xr:uid="{00000000-0005-0000-0000-0000F7150000}"/>
    <cellStyle name="Normal 3 2 4 2 2 2 3 3 3" xfId="9926" xr:uid="{00000000-0005-0000-0000-0000F8150000}"/>
    <cellStyle name="Normal 3 2 4 2 2 2 3 4" xfId="4576" xr:uid="{00000000-0005-0000-0000-0000F9150000}"/>
    <cellStyle name="Normal 3 2 4 2 2 2 3 4 2" xfId="11772" xr:uid="{00000000-0005-0000-0000-0000FA150000}"/>
    <cellStyle name="Normal 3 2 4 2 2 2 3 5" xfId="8174" xr:uid="{00000000-0005-0000-0000-0000FB150000}"/>
    <cellStyle name="Normal 3 2 4 2 2 2 4" xfId="1270" xr:uid="{00000000-0005-0000-0000-0000FC150000}"/>
    <cellStyle name="Normal 3 2 4 2 2 2 4 2" xfId="3022" xr:uid="{00000000-0005-0000-0000-0000FD150000}"/>
    <cellStyle name="Normal 3 2 4 2 2 2 4 2 2" xfId="6620" xr:uid="{00000000-0005-0000-0000-0000FE150000}"/>
    <cellStyle name="Normal 3 2 4 2 2 2 4 2 2 2" xfId="13816" xr:uid="{00000000-0005-0000-0000-0000FF150000}"/>
    <cellStyle name="Normal 3 2 4 2 2 2 4 2 3" xfId="10218" xr:uid="{00000000-0005-0000-0000-000000160000}"/>
    <cellStyle name="Normal 3 2 4 2 2 2 4 3" xfId="4868" xr:uid="{00000000-0005-0000-0000-000001160000}"/>
    <cellStyle name="Normal 3 2 4 2 2 2 4 3 2" xfId="12064" xr:uid="{00000000-0005-0000-0000-000002160000}"/>
    <cellStyle name="Normal 3 2 4 2 2 2 4 4" xfId="8466" xr:uid="{00000000-0005-0000-0000-000003160000}"/>
    <cellStyle name="Normal 3 2 4 2 2 2 5" xfId="2146" xr:uid="{00000000-0005-0000-0000-000004160000}"/>
    <cellStyle name="Normal 3 2 4 2 2 2 5 2" xfId="5744" xr:uid="{00000000-0005-0000-0000-000005160000}"/>
    <cellStyle name="Normal 3 2 4 2 2 2 5 2 2" xfId="12940" xr:uid="{00000000-0005-0000-0000-000006160000}"/>
    <cellStyle name="Normal 3 2 4 2 2 2 5 3" xfId="9342" xr:uid="{00000000-0005-0000-0000-000007160000}"/>
    <cellStyle name="Normal 3 2 4 2 2 2 6" xfId="3992" xr:uid="{00000000-0005-0000-0000-000008160000}"/>
    <cellStyle name="Normal 3 2 4 2 2 2 6 2" xfId="11188" xr:uid="{00000000-0005-0000-0000-000009160000}"/>
    <cellStyle name="Normal 3 2 4 2 2 2 7" xfId="7590" xr:uid="{00000000-0005-0000-0000-00000A160000}"/>
    <cellStyle name="Normal 3 2 4 2 2 3" xfId="537" xr:uid="{00000000-0005-0000-0000-00000B160000}"/>
    <cellStyle name="Normal 3 2 4 2 2 3 2" xfId="1416" xr:uid="{00000000-0005-0000-0000-00000C160000}"/>
    <cellStyle name="Normal 3 2 4 2 2 3 2 2" xfId="3168" xr:uid="{00000000-0005-0000-0000-00000D160000}"/>
    <cellStyle name="Normal 3 2 4 2 2 3 2 2 2" xfId="6766" xr:uid="{00000000-0005-0000-0000-00000E160000}"/>
    <cellStyle name="Normal 3 2 4 2 2 3 2 2 2 2" xfId="13962" xr:uid="{00000000-0005-0000-0000-00000F160000}"/>
    <cellStyle name="Normal 3 2 4 2 2 3 2 2 3" xfId="10364" xr:uid="{00000000-0005-0000-0000-000010160000}"/>
    <cellStyle name="Normal 3 2 4 2 2 3 2 3" xfId="5014" xr:uid="{00000000-0005-0000-0000-000011160000}"/>
    <cellStyle name="Normal 3 2 4 2 2 3 2 3 2" xfId="12210" xr:uid="{00000000-0005-0000-0000-000012160000}"/>
    <cellStyle name="Normal 3 2 4 2 2 3 2 4" xfId="8612" xr:uid="{00000000-0005-0000-0000-000013160000}"/>
    <cellStyle name="Normal 3 2 4 2 2 3 3" xfId="2292" xr:uid="{00000000-0005-0000-0000-000014160000}"/>
    <cellStyle name="Normal 3 2 4 2 2 3 3 2" xfId="5890" xr:uid="{00000000-0005-0000-0000-000015160000}"/>
    <cellStyle name="Normal 3 2 4 2 2 3 3 2 2" xfId="13086" xr:uid="{00000000-0005-0000-0000-000016160000}"/>
    <cellStyle name="Normal 3 2 4 2 2 3 3 3" xfId="9488" xr:uid="{00000000-0005-0000-0000-000017160000}"/>
    <cellStyle name="Normal 3 2 4 2 2 3 4" xfId="4138" xr:uid="{00000000-0005-0000-0000-000018160000}"/>
    <cellStyle name="Normal 3 2 4 2 2 3 4 2" xfId="11334" xr:uid="{00000000-0005-0000-0000-000019160000}"/>
    <cellStyle name="Normal 3 2 4 2 2 3 5" xfId="7736" xr:uid="{00000000-0005-0000-0000-00001A160000}"/>
    <cellStyle name="Normal 3 2 4 2 2 4" xfId="832" xr:uid="{00000000-0005-0000-0000-00001B160000}"/>
    <cellStyle name="Normal 3 2 4 2 2 4 2" xfId="1708" xr:uid="{00000000-0005-0000-0000-00001C160000}"/>
    <cellStyle name="Normal 3 2 4 2 2 4 2 2" xfId="3460" xr:uid="{00000000-0005-0000-0000-00001D160000}"/>
    <cellStyle name="Normal 3 2 4 2 2 4 2 2 2" xfId="7058" xr:uid="{00000000-0005-0000-0000-00001E160000}"/>
    <cellStyle name="Normal 3 2 4 2 2 4 2 2 2 2" xfId="14254" xr:uid="{00000000-0005-0000-0000-00001F160000}"/>
    <cellStyle name="Normal 3 2 4 2 2 4 2 2 3" xfId="10656" xr:uid="{00000000-0005-0000-0000-000020160000}"/>
    <cellStyle name="Normal 3 2 4 2 2 4 2 3" xfId="5306" xr:uid="{00000000-0005-0000-0000-000021160000}"/>
    <cellStyle name="Normal 3 2 4 2 2 4 2 3 2" xfId="12502" xr:uid="{00000000-0005-0000-0000-000022160000}"/>
    <cellStyle name="Normal 3 2 4 2 2 4 2 4" xfId="8904" xr:uid="{00000000-0005-0000-0000-000023160000}"/>
    <cellStyle name="Normal 3 2 4 2 2 4 3" xfId="2584" xr:uid="{00000000-0005-0000-0000-000024160000}"/>
    <cellStyle name="Normal 3 2 4 2 2 4 3 2" xfId="6182" xr:uid="{00000000-0005-0000-0000-000025160000}"/>
    <cellStyle name="Normal 3 2 4 2 2 4 3 2 2" xfId="13378" xr:uid="{00000000-0005-0000-0000-000026160000}"/>
    <cellStyle name="Normal 3 2 4 2 2 4 3 3" xfId="9780" xr:uid="{00000000-0005-0000-0000-000027160000}"/>
    <cellStyle name="Normal 3 2 4 2 2 4 4" xfId="4430" xr:uid="{00000000-0005-0000-0000-000028160000}"/>
    <cellStyle name="Normal 3 2 4 2 2 4 4 2" xfId="11626" xr:uid="{00000000-0005-0000-0000-000029160000}"/>
    <cellStyle name="Normal 3 2 4 2 2 4 5" xfId="8028" xr:uid="{00000000-0005-0000-0000-00002A160000}"/>
    <cellStyle name="Normal 3 2 4 2 2 5" xfId="1124" xr:uid="{00000000-0005-0000-0000-00002B160000}"/>
    <cellStyle name="Normal 3 2 4 2 2 5 2" xfId="2876" xr:uid="{00000000-0005-0000-0000-00002C160000}"/>
    <cellStyle name="Normal 3 2 4 2 2 5 2 2" xfId="6474" xr:uid="{00000000-0005-0000-0000-00002D160000}"/>
    <cellStyle name="Normal 3 2 4 2 2 5 2 2 2" xfId="13670" xr:uid="{00000000-0005-0000-0000-00002E160000}"/>
    <cellStyle name="Normal 3 2 4 2 2 5 2 3" xfId="10072" xr:uid="{00000000-0005-0000-0000-00002F160000}"/>
    <cellStyle name="Normal 3 2 4 2 2 5 3" xfId="4722" xr:uid="{00000000-0005-0000-0000-000030160000}"/>
    <cellStyle name="Normal 3 2 4 2 2 5 3 2" xfId="11918" xr:uid="{00000000-0005-0000-0000-000031160000}"/>
    <cellStyle name="Normal 3 2 4 2 2 5 4" xfId="8320" xr:uid="{00000000-0005-0000-0000-000032160000}"/>
    <cellStyle name="Normal 3 2 4 2 2 6" xfId="2000" xr:uid="{00000000-0005-0000-0000-000033160000}"/>
    <cellStyle name="Normal 3 2 4 2 2 6 2" xfId="5598" xr:uid="{00000000-0005-0000-0000-000034160000}"/>
    <cellStyle name="Normal 3 2 4 2 2 6 2 2" xfId="12794" xr:uid="{00000000-0005-0000-0000-000035160000}"/>
    <cellStyle name="Normal 3 2 4 2 2 6 3" xfId="9196" xr:uid="{00000000-0005-0000-0000-000036160000}"/>
    <cellStyle name="Normal 3 2 4 2 2 7" xfId="3846" xr:uid="{00000000-0005-0000-0000-000037160000}"/>
    <cellStyle name="Normal 3 2 4 2 2 7 2" xfId="11042" xr:uid="{00000000-0005-0000-0000-000038160000}"/>
    <cellStyle name="Normal 3 2 4 2 2 8" xfId="7444" xr:uid="{00000000-0005-0000-0000-000039160000}"/>
    <cellStyle name="Normal 3 2 4 2 3" xfId="311" xr:uid="{00000000-0005-0000-0000-00003A160000}"/>
    <cellStyle name="Normal 3 2 4 2 3 2" xfId="603" xr:uid="{00000000-0005-0000-0000-00003B160000}"/>
    <cellStyle name="Normal 3 2 4 2 3 2 2" xfId="1482" xr:uid="{00000000-0005-0000-0000-00003C160000}"/>
    <cellStyle name="Normal 3 2 4 2 3 2 2 2" xfId="3234" xr:uid="{00000000-0005-0000-0000-00003D160000}"/>
    <cellStyle name="Normal 3 2 4 2 3 2 2 2 2" xfId="6832" xr:uid="{00000000-0005-0000-0000-00003E160000}"/>
    <cellStyle name="Normal 3 2 4 2 3 2 2 2 2 2" xfId="14028" xr:uid="{00000000-0005-0000-0000-00003F160000}"/>
    <cellStyle name="Normal 3 2 4 2 3 2 2 2 3" xfId="10430" xr:uid="{00000000-0005-0000-0000-000040160000}"/>
    <cellStyle name="Normal 3 2 4 2 3 2 2 3" xfId="5080" xr:uid="{00000000-0005-0000-0000-000041160000}"/>
    <cellStyle name="Normal 3 2 4 2 3 2 2 3 2" xfId="12276" xr:uid="{00000000-0005-0000-0000-000042160000}"/>
    <cellStyle name="Normal 3 2 4 2 3 2 2 4" xfId="8678" xr:uid="{00000000-0005-0000-0000-000043160000}"/>
    <cellStyle name="Normal 3 2 4 2 3 2 3" xfId="2358" xr:uid="{00000000-0005-0000-0000-000044160000}"/>
    <cellStyle name="Normal 3 2 4 2 3 2 3 2" xfId="5956" xr:uid="{00000000-0005-0000-0000-000045160000}"/>
    <cellStyle name="Normal 3 2 4 2 3 2 3 2 2" xfId="13152" xr:uid="{00000000-0005-0000-0000-000046160000}"/>
    <cellStyle name="Normal 3 2 4 2 3 2 3 3" xfId="9554" xr:uid="{00000000-0005-0000-0000-000047160000}"/>
    <cellStyle name="Normal 3 2 4 2 3 2 4" xfId="4204" xr:uid="{00000000-0005-0000-0000-000048160000}"/>
    <cellStyle name="Normal 3 2 4 2 3 2 4 2" xfId="11400" xr:uid="{00000000-0005-0000-0000-000049160000}"/>
    <cellStyle name="Normal 3 2 4 2 3 2 5" xfId="7802" xr:uid="{00000000-0005-0000-0000-00004A160000}"/>
    <cellStyle name="Normal 3 2 4 2 3 3" xfId="898" xr:uid="{00000000-0005-0000-0000-00004B160000}"/>
    <cellStyle name="Normal 3 2 4 2 3 3 2" xfId="1774" xr:uid="{00000000-0005-0000-0000-00004C160000}"/>
    <cellStyle name="Normal 3 2 4 2 3 3 2 2" xfId="3526" xr:uid="{00000000-0005-0000-0000-00004D160000}"/>
    <cellStyle name="Normal 3 2 4 2 3 3 2 2 2" xfId="7124" xr:uid="{00000000-0005-0000-0000-00004E160000}"/>
    <cellStyle name="Normal 3 2 4 2 3 3 2 2 2 2" xfId="14320" xr:uid="{00000000-0005-0000-0000-00004F160000}"/>
    <cellStyle name="Normal 3 2 4 2 3 3 2 2 3" xfId="10722" xr:uid="{00000000-0005-0000-0000-000050160000}"/>
    <cellStyle name="Normal 3 2 4 2 3 3 2 3" xfId="5372" xr:uid="{00000000-0005-0000-0000-000051160000}"/>
    <cellStyle name="Normal 3 2 4 2 3 3 2 3 2" xfId="12568" xr:uid="{00000000-0005-0000-0000-000052160000}"/>
    <cellStyle name="Normal 3 2 4 2 3 3 2 4" xfId="8970" xr:uid="{00000000-0005-0000-0000-000053160000}"/>
    <cellStyle name="Normal 3 2 4 2 3 3 3" xfId="2650" xr:uid="{00000000-0005-0000-0000-000054160000}"/>
    <cellStyle name="Normal 3 2 4 2 3 3 3 2" xfId="6248" xr:uid="{00000000-0005-0000-0000-000055160000}"/>
    <cellStyle name="Normal 3 2 4 2 3 3 3 2 2" xfId="13444" xr:uid="{00000000-0005-0000-0000-000056160000}"/>
    <cellStyle name="Normal 3 2 4 2 3 3 3 3" xfId="9846" xr:uid="{00000000-0005-0000-0000-000057160000}"/>
    <cellStyle name="Normal 3 2 4 2 3 3 4" xfId="4496" xr:uid="{00000000-0005-0000-0000-000058160000}"/>
    <cellStyle name="Normal 3 2 4 2 3 3 4 2" xfId="11692" xr:uid="{00000000-0005-0000-0000-000059160000}"/>
    <cellStyle name="Normal 3 2 4 2 3 3 5" xfId="8094" xr:uid="{00000000-0005-0000-0000-00005A160000}"/>
    <cellStyle name="Normal 3 2 4 2 3 4" xfId="1190" xr:uid="{00000000-0005-0000-0000-00005B160000}"/>
    <cellStyle name="Normal 3 2 4 2 3 4 2" xfId="2942" xr:uid="{00000000-0005-0000-0000-00005C160000}"/>
    <cellStyle name="Normal 3 2 4 2 3 4 2 2" xfId="6540" xr:uid="{00000000-0005-0000-0000-00005D160000}"/>
    <cellStyle name="Normal 3 2 4 2 3 4 2 2 2" xfId="13736" xr:uid="{00000000-0005-0000-0000-00005E160000}"/>
    <cellStyle name="Normal 3 2 4 2 3 4 2 3" xfId="10138" xr:uid="{00000000-0005-0000-0000-00005F160000}"/>
    <cellStyle name="Normal 3 2 4 2 3 4 3" xfId="4788" xr:uid="{00000000-0005-0000-0000-000060160000}"/>
    <cellStyle name="Normal 3 2 4 2 3 4 3 2" xfId="11984" xr:uid="{00000000-0005-0000-0000-000061160000}"/>
    <cellStyle name="Normal 3 2 4 2 3 4 4" xfId="8386" xr:uid="{00000000-0005-0000-0000-000062160000}"/>
    <cellStyle name="Normal 3 2 4 2 3 5" xfId="2066" xr:uid="{00000000-0005-0000-0000-000063160000}"/>
    <cellStyle name="Normal 3 2 4 2 3 5 2" xfId="5664" xr:uid="{00000000-0005-0000-0000-000064160000}"/>
    <cellStyle name="Normal 3 2 4 2 3 5 2 2" xfId="12860" xr:uid="{00000000-0005-0000-0000-000065160000}"/>
    <cellStyle name="Normal 3 2 4 2 3 5 3" xfId="9262" xr:uid="{00000000-0005-0000-0000-000066160000}"/>
    <cellStyle name="Normal 3 2 4 2 3 6" xfId="3912" xr:uid="{00000000-0005-0000-0000-000067160000}"/>
    <cellStyle name="Normal 3 2 4 2 3 6 2" xfId="11108" xr:uid="{00000000-0005-0000-0000-000068160000}"/>
    <cellStyle name="Normal 3 2 4 2 3 7" xfId="7510" xr:uid="{00000000-0005-0000-0000-000069160000}"/>
    <cellStyle name="Normal 3 2 4 2 4" xfId="457" xr:uid="{00000000-0005-0000-0000-00006A160000}"/>
    <cellStyle name="Normal 3 2 4 2 4 2" xfId="1336" xr:uid="{00000000-0005-0000-0000-00006B160000}"/>
    <cellStyle name="Normal 3 2 4 2 4 2 2" xfId="3088" xr:uid="{00000000-0005-0000-0000-00006C160000}"/>
    <cellStyle name="Normal 3 2 4 2 4 2 2 2" xfId="6686" xr:uid="{00000000-0005-0000-0000-00006D160000}"/>
    <cellStyle name="Normal 3 2 4 2 4 2 2 2 2" xfId="13882" xr:uid="{00000000-0005-0000-0000-00006E160000}"/>
    <cellStyle name="Normal 3 2 4 2 4 2 2 3" xfId="10284" xr:uid="{00000000-0005-0000-0000-00006F160000}"/>
    <cellStyle name="Normal 3 2 4 2 4 2 3" xfId="4934" xr:uid="{00000000-0005-0000-0000-000070160000}"/>
    <cellStyle name="Normal 3 2 4 2 4 2 3 2" xfId="12130" xr:uid="{00000000-0005-0000-0000-000071160000}"/>
    <cellStyle name="Normal 3 2 4 2 4 2 4" xfId="8532" xr:uid="{00000000-0005-0000-0000-000072160000}"/>
    <cellStyle name="Normal 3 2 4 2 4 3" xfId="2212" xr:uid="{00000000-0005-0000-0000-000073160000}"/>
    <cellStyle name="Normal 3 2 4 2 4 3 2" xfId="5810" xr:uid="{00000000-0005-0000-0000-000074160000}"/>
    <cellStyle name="Normal 3 2 4 2 4 3 2 2" xfId="13006" xr:uid="{00000000-0005-0000-0000-000075160000}"/>
    <cellStyle name="Normal 3 2 4 2 4 3 3" xfId="9408" xr:uid="{00000000-0005-0000-0000-000076160000}"/>
    <cellStyle name="Normal 3 2 4 2 4 4" xfId="4058" xr:uid="{00000000-0005-0000-0000-000077160000}"/>
    <cellStyle name="Normal 3 2 4 2 4 4 2" xfId="11254" xr:uid="{00000000-0005-0000-0000-000078160000}"/>
    <cellStyle name="Normal 3 2 4 2 4 5" xfId="7656" xr:uid="{00000000-0005-0000-0000-000079160000}"/>
    <cellStyle name="Normal 3 2 4 2 5" xfId="752" xr:uid="{00000000-0005-0000-0000-00007A160000}"/>
    <cellStyle name="Normal 3 2 4 2 5 2" xfId="1628" xr:uid="{00000000-0005-0000-0000-00007B160000}"/>
    <cellStyle name="Normal 3 2 4 2 5 2 2" xfId="3380" xr:uid="{00000000-0005-0000-0000-00007C160000}"/>
    <cellStyle name="Normal 3 2 4 2 5 2 2 2" xfId="6978" xr:uid="{00000000-0005-0000-0000-00007D160000}"/>
    <cellStyle name="Normal 3 2 4 2 5 2 2 2 2" xfId="14174" xr:uid="{00000000-0005-0000-0000-00007E160000}"/>
    <cellStyle name="Normal 3 2 4 2 5 2 2 3" xfId="10576" xr:uid="{00000000-0005-0000-0000-00007F160000}"/>
    <cellStyle name="Normal 3 2 4 2 5 2 3" xfId="5226" xr:uid="{00000000-0005-0000-0000-000080160000}"/>
    <cellStyle name="Normal 3 2 4 2 5 2 3 2" xfId="12422" xr:uid="{00000000-0005-0000-0000-000081160000}"/>
    <cellStyle name="Normal 3 2 4 2 5 2 4" xfId="8824" xr:uid="{00000000-0005-0000-0000-000082160000}"/>
    <cellStyle name="Normal 3 2 4 2 5 3" xfId="2504" xr:uid="{00000000-0005-0000-0000-000083160000}"/>
    <cellStyle name="Normal 3 2 4 2 5 3 2" xfId="6102" xr:uid="{00000000-0005-0000-0000-000084160000}"/>
    <cellStyle name="Normal 3 2 4 2 5 3 2 2" xfId="13298" xr:uid="{00000000-0005-0000-0000-000085160000}"/>
    <cellStyle name="Normal 3 2 4 2 5 3 3" xfId="9700" xr:uid="{00000000-0005-0000-0000-000086160000}"/>
    <cellStyle name="Normal 3 2 4 2 5 4" xfId="4350" xr:uid="{00000000-0005-0000-0000-000087160000}"/>
    <cellStyle name="Normal 3 2 4 2 5 4 2" xfId="11546" xr:uid="{00000000-0005-0000-0000-000088160000}"/>
    <cellStyle name="Normal 3 2 4 2 5 5" xfId="7948" xr:uid="{00000000-0005-0000-0000-000089160000}"/>
    <cellStyle name="Normal 3 2 4 2 6" xfId="1044" xr:uid="{00000000-0005-0000-0000-00008A160000}"/>
    <cellStyle name="Normal 3 2 4 2 6 2" xfId="2796" xr:uid="{00000000-0005-0000-0000-00008B160000}"/>
    <cellStyle name="Normal 3 2 4 2 6 2 2" xfId="6394" xr:uid="{00000000-0005-0000-0000-00008C160000}"/>
    <cellStyle name="Normal 3 2 4 2 6 2 2 2" xfId="13590" xr:uid="{00000000-0005-0000-0000-00008D160000}"/>
    <cellStyle name="Normal 3 2 4 2 6 2 3" xfId="9992" xr:uid="{00000000-0005-0000-0000-00008E160000}"/>
    <cellStyle name="Normal 3 2 4 2 6 3" xfId="4642" xr:uid="{00000000-0005-0000-0000-00008F160000}"/>
    <cellStyle name="Normal 3 2 4 2 6 3 2" xfId="11838" xr:uid="{00000000-0005-0000-0000-000090160000}"/>
    <cellStyle name="Normal 3 2 4 2 6 4" xfId="8240" xr:uid="{00000000-0005-0000-0000-000091160000}"/>
    <cellStyle name="Normal 3 2 4 2 7" xfId="1920" xr:uid="{00000000-0005-0000-0000-000092160000}"/>
    <cellStyle name="Normal 3 2 4 2 7 2" xfId="5518" xr:uid="{00000000-0005-0000-0000-000093160000}"/>
    <cellStyle name="Normal 3 2 4 2 7 2 2" xfId="12714" xr:uid="{00000000-0005-0000-0000-000094160000}"/>
    <cellStyle name="Normal 3 2 4 2 7 3" xfId="9116" xr:uid="{00000000-0005-0000-0000-000095160000}"/>
    <cellStyle name="Normal 3 2 4 2 8" xfId="3686" xr:uid="{00000000-0005-0000-0000-000096160000}"/>
    <cellStyle name="Normal 3 2 4 2 8 2" xfId="7284" xr:uid="{00000000-0005-0000-0000-000097160000}"/>
    <cellStyle name="Normal 3 2 4 2 8 2 2" xfId="14480" xr:uid="{00000000-0005-0000-0000-000098160000}"/>
    <cellStyle name="Normal 3 2 4 2 8 3" xfId="10882" xr:uid="{00000000-0005-0000-0000-000099160000}"/>
    <cellStyle name="Normal 3 2 4 2 9" xfId="3766" xr:uid="{00000000-0005-0000-0000-00009A160000}"/>
    <cellStyle name="Normal 3 2 4 2 9 2" xfId="10962" xr:uid="{00000000-0005-0000-0000-00009B160000}"/>
    <cellStyle name="Normal 3 2 4 3" xfId="94" xr:uid="{00000000-0005-0000-0000-00009C160000}"/>
    <cellStyle name="Normal 3 2 4 3 10" xfId="7386" xr:uid="{00000000-0005-0000-0000-00009D160000}"/>
    <cellStyle name="Normal 3 2 4 3 11" xfId="181" xr:uid="{00000000-0005-0000-0000-00009E160000}"/>
    <cellStyle name="Normal 3 2 4 3 2" xfId="266" xr:uid="{00000000-0005-0000-0000-00009F160000}"/>
    <cellStyle name="Normal 3 2 4 3 2 2" xfId="413" xr:uid="{00000000-0005-0000-0000-0000A0160000}"/>
    <cellStyle name="Normal 3 2 4 3 2 2 2" xfId="705" xr:uid="{00000000-0005-0000-0000-0000A1160000}"/>
    <cellStyle name="Normal 3 2 4 3 2 2 2 2" xfId="1584" xr:uid="{00000000-0005-0000-0000-0000A2160000}"/>
    <cellStyle name="Normal 3 2 4 3 2 2 2 2 2" xfId="3336" xr:uid="{00000000-0005-0000-0000-0000A3160000}"/>
    <cellStyle name="Normal 3 2 4 3 2 2 2 2 2 2" xfId="6934" xr:uid="{00000000-0005-0000-0000-0000A4160000}"/>
    <cellStyle name="Normal 3 2 4 3 2 2 2 2 2 2 2" xfId="14130" xr:uid="{00000000-0005-0000-0000-0000A5160000}"/>
    <cellStyle name="Normal 3 2 4 3 2 2 2 2 2 3" xfId="10532" xr:uid="{00000000-0005-0000-0000-0000A6160000}"/>
    <cellStyle name="Normal 3 2 4 3 2 2 2 2 3" xfId="5182" xr:uid="{00000000-0005-0000-0000-0000A7160000}"/>
    <cellStyle name="Normal 3 2 4 3 2 2 2 2 3 2" xfId="12378" xr:uid="{00000000-0005-0000-0000-0000A8160000}"/>
    <cellStyle name="Normal 3 2 4 3 2 2 2 2 4" xfId="8780" xr:uid="{00000000-0005-0000-0000-0000A9160000}"/>
    <cellStyle name="Normal 3 2 4 3 2 2 2 3" xfId="2460" xr:uid="{00000000-0005-0000-0000-0000AA160000}"/>
    <cellStyle name="Normal 3 2 4 3 2 2 2 3 2" xfId="6058" xr:uid="{00000000-0005-0000-0000-0000AB160000}"/>
    <cellStyle name="Normal 3 2 4 3 2 2 2 3 2 2" xfId="13254" xr:uid="{00000000-0005-0000-0000-0000AC160000}"/>
    <cellStyle name="Normal 3 2 4 3 2 2 2 3 3" xfId="9656" xr:uid="{00000000-0005-0000-0000-0000AD160000}"/>
    <cellStyle name="Normal 3 2 4 3 2 2 2 4" xfId="4306" xr:uid="{00000000-0005-0000-0000-0000AE160000}"/>
    <cellStyle name="Normal 3 2 4 3 2 2 2 4 2" xfId="11502" xr:uid="{00000000-0005-0000-0000-0000AF160000}"/>
    <cellStyle name="Normal 3 2 4 3 2 2 2 5" xfId="7904" xr:uid="{00000000-0005-0000-0000-0000B0160000}"/>
    <cellStyle name="Normal 3 2 4 3 2 2 3" xfId="1000" xr:uid="{00000000-0005-0000-0000-0000B1160000}"/>
    <cellStyle name="Normal 3 2 4 3 2 2 3 2" xfId="1876" xr:uid="{00000000-0005-0000-0000-0000B2160000}"/>
    <cellStyle name="Normal 3 2 4 3 2 2 3 2 2" xfId="3628" xr:uid="{00000000-0005-0000-0000-0000B3160000}"/>
    <cellStyle name="Normal 3 2 4 3 2 2 3 2 2 2" xfId="7226" xr:uid="{00000000-0005-0000-0000-0000B4160000}"/>
    <cellStyle name="Normal 3 2 4 3 2 2 3 2 2 2 2" xfId="14422" xr:uid="{00000000-0005-0000-0000-0000B5160000}"/>
    <cellStyle name="Normal 3 2 4 3 2 2 3 2 2 3" xfId="10824" xr:uid="{00000000-0005-0000-0000-0000B6160000}"/>
    <cellStyle name="Normal 3 2 4 3 2 2 3 2 3" xfId="5474" xr:uid="{00000000-0005-0000-0000-0000B7160000}"/>
    <cellStyle name="Normal 3 2 4 3 2 2 3 2 3 2" xfId="12670" xr:uid="{00000000-0005-0000-0000-0000B8160000}"/>
    <cellStyle name="Normal 3 2 4 3 2 2 3 2 4" xfId="9072" xr:uid="{00000000-0005-0000-0000-0000B9160000}"/>
    <cellStyle name="Normal 3 2 4 3 2 2 3 3" xfId="2752" xr:uid="{00000000-0005-0000-0000-0000BA160000}"/>
    <cellStyle name="Normal 3 2 4 3 2 2 3 3 2" xfId="6350" xr:uid="{00000000-0005-0000-0000-0000BB160000}"/>
    <cellStyle name="Normal 3 2 4 3 2 2 3 3 2 2" xfId="13546" xr:uid="{00000000-0005-0000-0000-0000BC160000}"/>
    <cellStyle name="Normal 3 2 4 3 2 2 3 3 3" xfId="9948" xr:uid="{00000000-0005-0000-0000-0000BD160000}"/>
    <cellStyle name="Normal 3 2 4 3 2 2 3 4" xfId="4598" xr:uid="{00000000-0005-0000-0000-0000BE160000}"/>
    <cellStyle name="Normal 3 2 4 3 2 2 3 4 2" xfId="11794" xr:uid="{00000000-0005-0000-0000-0000BF160000}"/>
    <cellStyle name="Normal 3 2 4 3 2 2 3 5" xfId="8196" xr:uid="{00000000-0005-0000-0000-0000C0160000}"/>
    <cellStyle name="Normal 3 2 4 3 2 2 4" xfId="1292" xr:uid="{00000000-0005-0000-0000-0000C1160000}"/>
    <cellStyle name="Normal 3 2 4 3 2 2 4 2" xfId="3044" xr:uid="{00000000-0005-0000-0000-0000C2160000}"/>
    <cellStyle name="Normal 3 2 4 3 2 2 4 2 2" xfId="6642" xr:uid="{00000000-0005-0000-0000-0000C3160000}"/>
    <cellStyle name="Normal 3 2 4 3 2 2 4 2 2 2" xfId="13838" xr:uid="{00000000-0005-0000-0000-0000C4160000}"/>
    <cellStyle name="Normal 3 2 4 3 2 2 4 2 3" xfId="10240" xr:uid="{00000000-0005-0000-0000-0000C5160000}"/>
    <cellStyle name="Normal 3 2 4 3 2 2 4 3" xfId="4890" xr:uid="{00000000-0005-0000-0000-0000C6160000}"/>
    <cellStyle name="Normal 3 2 4 3 2 2 4 3 2" xfId="12086" xr:uid="{00000000-0005-0000-0000-0000C7160000}"/>
    <cellStyle name="Normal 3 2 4 3 2 2 4 4" xfId="8488" xr:uid="{00000000-0005-0000-0000-0000C8160000}"/>
    <cellStyle name="Normal 3 2 4 3 2 2 5" xfId="2168" xr:uid="{00000000-0005-0000-0000-0000C9160000}"/>
    <cellStyle name="Normal 3 2 4 3 2 2 5 2" xfId="5766" xr:uid="{00000000-0005-0000-0000-0000CA160000}"/>
    <cellStyle name="Normal 3 2 4 3 2 2 5 2 2" xfId="12962" xr:uid="{00000000-0005-0000-0000-0000CB160000}"/>
    <cellStyle name="Normal 3 2 4 3 2 2 5 3" xfId="9364" xr:uid="{00000000-0005-0000-0000-0000CC160000}"/>
    <cellStyle name="Normal 3 2 4 3 2 2 6" xfId="4014" xr:uid="{00000000-0005-0000-0000-0000CD160000}"/>
    <cellStyle name="Normal 3 2 4 3 2 2 6 2" xfId="11210" xr:uid="{00000000-0005-0000-0000-0000CE160000}"/>
    <cellStyle name="Normal 3 2 4 3 2 2 7" xfId="7612" xr:uid="{00000000-0005-0000-0000-0000CF160000}"/>
    <cellStyle name="Normal 3 2 4 3 2 3" xfId="559" xr:uid="{00000000-0005-0000-0000-0000D0160000}"/>
    <cellStyle name="Normal 3 2 4 3 2 3 2" xfId="1438" xr:uid="{00000000-0005-0000-0000-0000D1160000}"/>
    <cellStyle name="Normal 3 2 4 3 2 3 2 2" xfId="3190" xr:uid="{00000000-0005-0000-0000-0000D2160000}"/>
    <cellStyle name="Normal 3 2 4 3 2 3 2 2 2" xfId="6788" xr:uid="{00000000-0005-0000-0000-0000D3160000}"/>
    <cellStyle name="Normal 3 2 4 3 2 3 2 2 2 2" xfId="13984" xr:uid="{00000000-0005-0000-0000-0000D4160000}"/>
    <cellStyle name="Normal 3 2 4 3 2 3 2 2 3" xfId="10386" xr:uid="{00000000-0005-0000-0000-0000D5160000}"/>
    <cellStyle name="Normal 3 2 4 3 2 3 2 3" xfId="5036" xr:uid="{00000000-0005-0000-0000-0000D6160000}"/>
    <cellStyle name="Normal 3 2 4 3 2 3 2 3 2" xfId="12232" xr:uid="{00000000-0005-0000-0000-0000D7160000}"/>
    <cellStyle name="Normal 3 2 4 3 2 3 2 4" xfId="8634" xr:uid="{00000000-0005-0000-0000-0000D8160000}"/>
    <cellStyle name="Normal 3 2 4 3 2 3 3" xfId="2314" xr:uid="{00000000-0005-0000-0000-0000D9160000}"/>
    <cellStyle name="Normal 3 2 4 3 2 3 3 2" xfId="5912" xr:uid="{00000000-0005-0000-0000-0000DA160000}"/>
    <cellStyle name="Normal 3 2 4 3 2 3 3 2 2" xfId="13108" xr:uid="{00000000-0005-0000-0000-0000DB160000}"/>
    <cellStyle name="Normal 3 2 4 3 2 3 3 3" xfId="9510" xr:uid="{00000000-0005-0000-0000-0000DC160000}"/>
    <cellStyle name="Normal 3 2 4 3 2 3 4" xfId="4160" xr:uid="{00000000-0005-0000-0000-0000DD160000}"/>
    <cellStyle name="Normal 3 2 4 3 2 3 4 2" xfId="11356" xr:uid="{00000000-0005-0000-0000-0000DE160000}"/>
    <cellStyle name="Normal 3 2 4 3 2 3 5" xfId="7758" xr:uid="{00000000-0005-0000-0000-0000DF160000}"/>
    <cellStyle name="Normal 3 2 4 3 2 4" xfId="854" xr:uid="{00000000-0005-0000-0000-0000E0160000}"/>
    <cellStyle name="Normal 3 2 4 3 2 4 2" xfId="1730" xr:uid="{00000000-0005-0000-0000-0000E1160000}"/>
    <cellStyle name="Normal 3 2 4 3 2 4 2 2" xfId="3482" xr:uid="{00000000-0005-0000-0000-0000E2160000}"/>
    <cellStyle name="Normal 3 2 4 3 2 4 2 2 2" xfId="7080" xr:uid="{00000000-0005-0000-0000-0000E3160000}"/>
    <cellStyle name="Normal 3 2 4 3 2 4 2 2 2 2" xfId="14276" xr:uid="{00000000-0005-0000-0000-0000E4160000}"/>
    <cellStyle name="Normal 3 2 4 3 2 4 2 2 3" xfId="10678" xr:uid="{00000000-0005-0000-0000-0000E5160000}"/>
    <cellStyle name="Normal 3 2 4 3 2 4 2 3" xfId="5328" xr:uid="{00000000-0005-0000-0000-0000E6160000}"/>
    <cellStyle name="Normal 3 2 4 3 2 4 2 3 2" xfId="12524" xr:uid="{00000000-0005-0000-0000-0000E7160000}"/>
    <cellStyle name="Normal 3 2 4 3 2 4 2 4" xfId="8926" xr:uid="{00000000-0005-0000-0000-0000E8160000}"/>
    <cellStyle name="Normal 3 2 4 3 2 4 3" xfId="2606" xr:uid="{00000000-0005-0000-0000-0000E9160000}"/>
    <cellStyle name="Normal 3 2 4 3 2 4 3 2" xfId="6204" xr:uid="{00000000-0005-0000-0000-0000EA160000}"/>
    <cellStyle name="Normal 3 2 4 3 2 4 3 2 2" xfId="13400" xr:uid="{00000000-0005-0000-0000-0000EB160000}"/>
    <cellStyle name="Normal 3 2 4 3 2 4 3 3" xfId="9802" xr:uid="{00000000-0005-0000-0000-0000EC160000}"/>
    <cellStyle name="Normal 3 2 4 3 2 4 4" xfId="4452" xr:uid="{00000000-0005-0000-0000-0000ED160000}"/>
    <cellStyle name="Normal 3 2 4 3 2 4 4 2" xfId="11648" xr:uid="{00000000-0005-0000-0000-0000EE160000}"/>
    <cellStyle name="Normal 3 2 4 3 2 4 5" xfId="8050" xr:uid="{00000000-0005-0000-0000-0000EF160000}"/>
    <cellStyle name="Normal 3 2 4 3 2 5" xfId="1146" xr:uid="{00000000-0005-0000-0000-0000F0160000}"/>
    <cellStyle name="Normal 3 2 4 3 2 5 2" xfId="2898" xr:uid="{00000000-0005-0000-0000-0000F1160000}"/>
    <cellStyle name="Normal 3 2 4 3 2 5 2 2" xfId="6496" xr:uid="{00000000-0005-0000-0000-0000F2160000}"/>
    <cellStyle name="Normal 3 2 4 3 2 5 2 2 2" xfId="13692" xr:uid="{00000000-0005-0000-0000-0000F3160000}"/>
    <cellStyle name="Normal 3 2 4 3 2 5 2 3" xfId="10094" xr:uid="{00000000-0005-0000-0000-0000F4160000}"/>
    <cellStyle name="Normal 3 2 4 3 2 5 3" xfId="4744" xr:uid="{00000000-0005-0000-0000-0000F5160000}"/>
    <cellStyle name="Normal 3 2 4 3 2 5 3 2" xfId="11940" xr:uid="{00000000-0005-0000-0000-0000F6160000}"/>
    <cellStyle name="Normal 3 2 4 3 2 5 4" xfId="8342" xr:uid="{00000000-0005-0000-0000-0000F7160000}"/>
    <cellStyle name="Normal 3 2 4 3 2 6" xfId="2022" xr:uid="{00000000-0005-0000-0000-0000F8160000}"/>
    <cellStyle name="Normal 3 2 4 3 2 6 2" xfId="5620" xr:uid="{00000000-0005-0000-0000-0000F9160000}"/>
    <cellStyle name="Normal 3 2 4 3 2 6 2 2" xfId="12816" xr:uid="{00000000-0005-0000-0000-0000FA160000}"/>
    <cellStyle name="Normal 3 2 4 3 2 6 3" xfId="9218" xr:uid="{00000000-0005-0000-0000-0000FB160000}"/>
    <cellStyle name="Normal 3 2 4 3 2 7" xfId="3868" xr:uid="{00000000-0005-0000-0000-0000FC160000}"/>
    <cellStyle name="Normal 3 2 4 3 2 7 2" xfId="11064" xr:uid="{00000000-0005-0000-0000-0000FD160000}"/>
    <cellStyle name="Normal 3 2 4 3 2 8" xfId="7466" xr:uid="{00000000-0005-0000-0000-0000FE160000}"/>
    <cellStyle name="Normal 3 2 4 3 3" xfId="333" xr:uid="{00000000-0005-0000-0000-0000FF160000}"/>
    <cellStyle name="Normal 3 2 4 3 3 2" xfId="625" xr:uid="{00000000-0005-0000-0000-000000170000}"/>
    <cellStyle name="Normal 3 2 4 3 3 2 2" xfId="1504" xr:uid="{00000000-0005-0000-0000-000001170000}"/>
    <cellStyle name="Normal 3 2 4 3 3 2 2 2" xfId="3256" xr:uid="{00000000-0005-0000-0000-000002170000}"/>
    <cellStyle name="Normal 3 2 4 3 3 2 2 2 2" xfId="6854" xr:uid="{00000000-0005-0000-0000-000003170000}"/>
    <cellStyle name="Normal 3 2 4 3 3 2 2 2 2 2" xfId="14050" xr:uid="{00000000-0005-0000-0000-000004170000}"/>
    <cellStyle name="Normal 3 2 4 3 3 2 2 2 3" xfId="10452" xr:uid="{00000000-0005-0000-0000-000005170000}"/>
    <cellStyle name="Normal 3 2 4 3 3 2 2 3" xfId="5102" xr:uid="{00000000-0005-0000-0000-000006170000}"/>
    <cellStyle name="Normal 3 2 4 3 3 2 2 3 2" xfId="12298" xr:uid="{00000000-0005-0000-0000-000007170000}"/>
    <cellStyle name="Normal 3 2 4 3 3 2 2 4" xfId="8700" xr:uid="{00000000-0005-0000-0000-000008170000}"/>
    <cellStyle name="Normal 3 2 4 3 3 2 3" xfId="2380" xr:uid="{00000000-0005-0000-0000-000009170000}"/>
    <cellStyle name="Normal 3 2 4 3 3 2 3 2" xfId="5978" xr:uid="{00000000-0005-0000-0000-00000A170000}"/>
    <cellStyle name="Normal 3 2 4 3 3 2 3 2 2" xfId="13174" xr:uid="{00000000-0005-0000-0000-00000B170000}"/>
    <cellStyle name="Normal 3 2 4 3 3 2 3 3" xfId="9576" xr:uid="{00000000-0005-0000-0000-00000C170000}"/>
    <cellStyle name="Normal 3 2 4 3 3 2 4" xfId="4226" xr:uid="{00000000-0005-0000-0000-00000D170000}"/>
    <cellStyle name="Normal 3 2 4 3 3 2 4 2" xfId="11422" xr:uid="{00000000-0005-0000-0000-00000E170000}"/>
    <cellStyle name="Normal 3 2 4 3 3 2 5" xfId="7824" xr:uid="{00000000-0005-0000-0000-00000F170000}"/>
    <cellStyle name="Normal 3 2 4 3 3 3" xfId="920" xr:uid="{00000000-0005-0000-0000-000010170000}"/>
    <cellStyle name="Normal 3 2 4 3 3 3 2" xfId="1796" xr:uid="{00000000-0005-0000-0000-000011170000}"/>
    <cellStyle name="Normal 3 2 4 3 3 3 2 2" xfId="3548" xr:uid="{00000000-0005-0000-0000-000012170000}"/>
    <cellStyle name="Normal 3 2 4 3 3 3 2 2 2" xfId="7146" xr:uid="{00000000-0005-0000-0000-000013170000}"/>
    <cellStyle name="Normal 3 2 4 3 3 3 2 2 2 2" xfId="14342" xr:uid="{00000000-0005-0000-0000-000014170000}"/>
    <cellStyle name="Normal 3 2 4 3 3 3 2 2 3" xfId="10744" xr:uid="{00000000-0005-0000-0000-000015170000}"/>
    <cellStyle name="Normal 3 2 4 3 3 3 2 3" xfId="5394" xr:uid="{00000000-0005-0000-0000-000016170000}"/>
    <cellStyle name="Normal 3 2 4 3 3 3 2 3 2" xfId="12590" xr:uid="{00000000-0005-0000-0000-000017170000}"/>
    <cellStyle name="Normal 3 2 4 3 3 3 2 4" xfId="8992" xr:uid="{00000000-0005-0000-0000-000018170000}"/>
    <cellStyle name="Normal 3 2 4 3 3 3 3" xfId="2672" xr:uid="{00000000-0005-0000-0000-000019170000}"/>
    <cellStyle name="Normal 3 2 4 3 3 3 3 2" xfId="6270" xr:uid="{00000000-0005-0000-0000-00001A170000}"/>
    <cellStyle name="Normal 3 2 4 3 3 3 3 2 2" xfId="13466" xr:uid="{00000000-0005-0000-0000-00001B170000}"/>
    <cellStyle name="Normal 3 2 4 3 3 3 3 3" xfId="9868" xr:uid="{00000000-0005-0000-0000-00001C170000}"/>
    <cellStyle name="Normal 3 2 4 3 3 3 4" xfId="4518" xr:uid="{00000000-0005-0000-0000-00001D170000}"/>
    <cellStyle name="Normal 3 2 4 3 3 3 4 2" xfId="11714" xr:uid="{00000000-0005-0000-0000-00001E170000}"/>
    <cellStyle name="Normal 3 2 4 3 3 3 5" xfId="8116" xr:uid="{00000000-0005-0000-0000-00001F170000}"/>
    <cellStyle name="Normal 3 2 4 3 3 4" xfId="1212" xr:uid="{00000000-0005-0000-0000-000020170000}"/>
    <cellStyle name="Normal 3 2 4 3 3 4 2" xfId="2964" xr:uid="{00000000-0005-0000-0000-000021170000}"/>
    <cellStyle name="Normal 3 2 4 3 3 4 2 2" xfId="6562" xr:uid="{00000000-0005-0000-0000-000022170000}"/>
    <cellStyle name="Normal 3 2 4 3 3 4 2 2 2" xfId="13758" xr:uid="{00000000-0005-0000-0000-000023170000}"/>
    <cellStyle name="Normal 3 2 4 3 3 4 2 3" xfId="10160" xr:uid="{00000000-0005-0000-0000-000024170000}"/>
    <cellStyle name="Normal 3 2 4 3 3 4 3" xfId="4810" xr:uid="{00000000-0005-0000-0000-000025170000}"/>
    <cellStyle name="Normal 3 2 4 3 3 4 3 2" xfId="12006" xr:uid="{00000000-0005-0000-0000-000026170000}"/>
    <cellStyle name="Normal 3 2 4 3 3 4 4" xfId="8408" xr:uid="{00000000-0005-0000-0000-000027170000}"/>
    <cellStyle name="Normal 3 2 4 3 3 5" xfId="2088" xr:uid="{00000000-0005-0000-0000-000028170000}"/>
    <cellStyle name="Normal 3 2 4 3 3 5 2" xfId="5686" xr:uid="{00000000-0005-0000-0000-000029170000}"/>
    <cellStyle name="Normal 3 2 4 3 3 5 2 2" xfId="12882" xr:uid="{00000000-0005-0000-0000-00002A170000}"/>
    <cellStyle name="Normal 3 2 4 3 3 5 3" xfId="9284" xr:uid="{00000000-0005-0000-0000-00002B170000}"/>
    <cellStyle name="Normal 3 2 4 3 3 6" xfId="3934" xr:uid="{00000000-0005-0000-0000-00002C170000}"/>
    <cellStyle name="Normal 3 2 4 3 3 6 2" xfId="11130" xr:uid="{00000000-0005-0000-0000-00002D170000}"/>
    <cellStyle name="Normal 3 2 4 3 3 7" xfId="7532" xr:uid="{00000000-0005-0000-0000-00002E170000}"/>
    <cellStyle name="Normal 3 2 4 3 4" xfId="479" xr:uid="{00000000-0005-0000-0000-00002F170000}"/>
    <cellStyle name="Normal 3 2 4 3 4 2" xfId="1358" xr:uid="{00000000-0005-0000-0000-000030170000}"/>
    <cellStyle name="Normal 3 2 4 3 4 2 2" xfId="3110" xr:uid="{00000000-0005-0000-0000-000031170000}"/>
    <cellStyle name="Normal 3 2 4 3 4 2 2 2" xfId="6708" xr:uid="{00000000-0005-0000-0000-000032170000}"/>
    <cellStyle name="Normal 3 2 4 3 4 2 2 2 2" xfId="13904" xr:uid="{00000000-0005-0000-0000-000033170000}"/>
    <cellStyle name="Normal 3 2 4 3 4 2 2 3" xfId="10306" xr:uid="{00000000-0005-0000-0000-000034170000}"/>
    <cellStyle name="Normal 3 2 4 3 4 2 3" xfId="4956" xr:uid="{00000000-0005-0000-0000-000035170000}"/>
    <cellStyle name="Normal 3 2 4 3 4 2 3 2" xfId="12152" xr:uid="{00000000-0005-0000-0000-000036170000}"/>
    <cellStyle name="Normal 3 2 4 3 4 2 4" xfId="8554" xr:uid="{00000000-0005-0000-0000-000037170000}"/>
    <cellStyle name="Normal 3 2 4 3 4 3" xfId="2234" xr:uid="{00000000-0005-0000-0000-000038170000}"/>
    <cellStyle name="Normal 3 2 4 3 4 3 2" xfId="5832" xr:uid="{00000000-0005-0000-0000-000039170000}"/>
    <cellStyle name="Normal 3 2 4 3 4 3 2 2" xfId="13028" xr:uid="{00000000-0005-0000-0000-00003A170000}"/>
    <cellStyle name="Normal 3 2 4 3 4 3 3" xfId="9430" xr:uid="{00000000-0005-0000-0000-00003B170000}"/>
    <cellStyle name="Normal 3 2 4 3 4 4" xfId="4080" xr:uid="{00000000-0005-0000-0000-00003C170000}"/>
    <cellStyle name="Normal 3 2 4 3 4 4 2" xfId="11276" xr:uid="{00000000-0005-0000-0000-00003D170000}"/>
    <cellStyle name="Normal 3 2 4 3 4 5" xfId="7678" xr:uid="{00000000-0005-0000-0000-00003E170000}"/>
    <cellStyle name="Normal 3 2 4 3 5" xfId="774" xr:uid="{00000000-0005-0000-0000-00003F170000}"/>
    <cellStyle name="Normal 3 2 4 3 5 2" xfId="1650" xr:uid="{00000000-0005-0000-0000-000040170000}"/>
    <cellStyle name="Normal 3 2 4 3 5 2 2" xfId="3402" xr:uid="{00000000-0005-0000-0000-000041170000}"/>
    <cellStyle name="Normal 3 2 4 3 5 2 2 2" xfId="7000" xr:uid="{00000000-0005-0000-0000-000042170000}"/>
    <cellStyle name="Normal 3 2 4 3 5 2 2 2 2" xfId="14196" xr:uid="{00000000-0005-0000-0000-000043170000}"/>
    <cellStyle name="Normal 3 2 4 3 5 2 2 3" xfId="10598" xr:uid="{00000000-0005-0000-0000-000044170000}"/>
    <cellStyle name="Normal 3 2 4 3 5 2 3" xfId="5248" xr:uid="{00000000-0005-0000-0000-000045170000}"/>
    <cellStyle name="Normal 3 2 4 3 5 2 3 2" xfId="12444" xr:uid="{00000000-0005-0000-0000-000046170000}"/>
    <cellStyle name="Normal 3 2 4 3 5 2 4" xfId="8846" xr:uid="{00000000-0005-0000-0000-000047170000}"/>
    <cellStyle name="Normal 3 2 4 3 5 3" xfId="2526" xr:uid="{00000000-0005-0000-0000-000048170000}"/>
    <cellStyle name="Normal 3 2 4 3 5 3 2" xfId="6124" xr:uid="{00000000-0005-0000-0000-000049170000}"/>
    <cellStyle name="Normal 3 2 4 3 5 3 2 2" xfId="13320" xr:uid="{00000000-0005-0000-0000-00004A170000}"/>
    <cellStyle name="Normal 3 2 4 3 5 3 3" xfId="9722" xr:uid="{00000000-0005-0000-0000-00004B170000}"/>
    <cellStyle name="Normal 3 2 4 3 5 4" xfId="4372" xr:uid="{00000000-0005-0000-0000-00004C170000}"/>
    <cellStyle name="Normal 3 2 4 3 5 4 2" xfId="11568" xr:uid="{00000000-0005-0000-0000-00004D170000}"/>
    <cellStyle name="Normal 3 2 4 3 5 5" xfId="7970" xr:uid="{00000000-0005-0000-0000-00004E170000}"/>
    <cellStyle name="Normal 3 2 4 3 6" xfId="1066" xr:uid="{00000000-0005-0000-0000-00004F170000}"/>
    <cellStyle name="Normal 3 2 4 3 6 2" xfId="2818" xr:uid="{00000000-0005-0000-0000-000050170000}"/>
    <cellStyle name="Normal 3 2 4 3 6 2 2" xfId="6416" xr:uid="{00000000-0005-0000-0000-000051170000}"/>
    <cellStyle name="Normal 3 2 4 3 6 2 2 2" xfId="13612" xr:uid="{00000000-0005-0000-0000-000052170000}"/>
    <cellStyle name="Normal 3 2 4 3 6 2 3" xfId="10014" xr:uid="{00000000-0005-0000-0000-000053170000}"/>
    <cellStyle name="Normal 3 2 4 3 6 3" xfId="4664" xr:uid="{00000000-0005-0000-0000-000054170000}"/>
    <cellStyle name="Normal 3 2 4 3 6 3 2" xfId="11860" xr:uid="{00000000-0005-0000-0000-000055170000}"/>
    <cellStyle name="Normal 3 2 4 3 6 4" xfId="8262" xr:uid="{00000000-0005-0000-0000-000056170000}"/>
    <cellStyle name="Normal 3 2 4 3 7" xfId="1942" xr:uid="{00000000-0005-0000-0000-000057170000}"/>
    <cellStyle name="Normal 3 2 4 3 7 2" xfId="5540" xr:uid="{00000000-0005-0000-0000-000058170000}"/>
    <cellStyle name="Normal 3 2 4 3 7 2 2" xfId="12736" xr:uid="{00000000-0005-0000-0000-000059170000}"/>
    <cellStyle name="Normal 3 2 4 3 7 3" xfId="9138" xr:uid="{00000000-0005-0000-0000-00005A170000}"/>
    <cellStyle name="Normal 3 2 4 3 8" xfId="3708" xr:uid="{00000000-0005-0000-0000-00005B170000}"/>
    <cellStyle name="Normal 3 2 4 3 8 2" xfId="7306" xr:uid="{00000000-0005-0000-0000-00005C170000}"/>
    <cellStyle name="Normal 3 2 4 3 8 2 2" xfId="14502" xr:uid="{00000000-0005-0000-0000-00005D170000}"/>
    <cellStyle name="Normal 3 2 4 3 8 3" xfId="10904" xr:uid="{00000000-0005-0000-0000-00005E170000}"/>
    <cellStyle name="Normal 3 2 4 3 9" xfId="3788" xr:uid="{00000000-0005-0000-0000-00005F170000}"/>
    <cellStyle name="Normal 3 2 4 3 9 2" xfId="10984" xr:uid="{00000000-0005-0000-0000-000060170000}"/>
    <cellStyle name="Normal 3 2 4 4" xfId="111" xr:uid="{00000000-0005-0000-0000-000061170000}"/>
    <cellStyle name="Normal 3 2 4 4 10" xfId="197" xr:uid="{00000000-0005-0000-0000-000062170000}"/>
    <cellStyle name="Normal 3 2 4 4 2" xfId="347" xr:uid="{00000000-0005-0000-0000-000063170000}"/>
    <cellStyle name="Normal 3 2 4 4 2 2" xfId="639" xr:uid="{00000000-0005-0000-0000-000064170000}"/>
    <cellStyle name="Normal 3 2 4 4 2 2 2" xfId="1518" xr:uid="{00000000-0005-0000-0000-000065170000}"/>
    <cellStyle name="Normal 3 2 4 4 2 2 2 2" xfId="3270" xr:uid="{00000000-0005-0000-0000-000066170000}"/>
    <cellStyle name="Normal 3 2 4 4 2 2 2 2 2" xfId="6868" xr:uid="{00000000-0005-0000-0000-000067170000}"/>
    <cellStyle name="Normal 3 2 4 4 2 2 2 2 2 2" xfId="14064" xr:uid="{00000000-0005-0000-0000-000068170000}"/>
    <cellStyle name="Normal 3 2 4 4 2 2 2 2 3" xfId="10466" xr:uid="{00000000-0005-0000-0000-000069170000}"/>
    <cellStyle name="Normal 3 2 4 4 2 2 2 3" xfId="5116" xr:uid="{00000000-0005-0000-0000-00006A170000}"/>
    <cellStyle name="Normal 3 2 4 4 2 2 2 3 2" xfId="12312" xr:uid="{00000000-0005-0000-0000-00006B170000}"/>
    <cellStyle name="Normal 3 2 4 4 2 2 2 4" xfId="8714" xr:uid="{00000000-0005-0000-0000-00006C170000}"/>
    <cellStyle name="Normal 3 2 4 4 2 2 3" xfId="2394" xr:uid="{00000000-0005-0000-0000-00006D170000}"/>
    <cellStyle name="Normal 3 2 4 4 2 2 3 2" xfId="5992" xr:uid="{00000000-0005-0000-0000-00006E170000}"/>
    <cellStyle name="Normal 3 2 4 4 2 2 3 2 2" xfId="13188" xr:uid="{00000000-0005-0000-0000-00006F170000}"/>
    <cellStyle name="Normal 3 2 4 4 2 2 3 3" xfId="9590" xr:uid="{00000000-0005-0000-0000-000070170000}"/>
    <cellStyle name="Normal 3 2 4 4 2 2 4" xfId="4240" xr:uid="{00000000-0005-0000-0000-000071170000}"/>
    <cellStyle name="Normal 3 2 4 4 2 2 4 2" xfId="11436" xr:uid="{00000000-0005-0000-0000-000072170000}"/>
    <cellStyle name="Normal 3 2 4 4 2 2 5" xfId="7838" xr:uid="{00000000-0005-0000-0000-000073170000}"/>
    <cellStyle name="Normal 3 2 4 4 2 3" xfId="934" xr:uid="{00000000-0005-0000-0000-000074170000}"/>
    <cellStyle name="Normal 3 2 4 4 2 3 2" xfId="1810" xr:uid="{00000000-0005-0000-0000-000075170000}"/>
    <cellStyle name="Normal 3 2 4 4 2 3 2 2" xfId="3562" xr:uid="{00000000-0005-0000-0000-000076170000}"/>
    <cellStyle name="Normal 3 2 4 4 2 3 2 2 2" xfId="7160" xr:uid="{00000000-0005-0000-0000-000077170000}"/>
    <cellStyle name="Normal 3 2 4 4 2 3 2 2 2 2" xfId="14356" xr:uid="{00000000-0005-0000-0000-000078170000}"/>
    <cellStyle name="Normal 3 2 4 4 2 3 2 2 3" xfId="10758" xr:uid="{00000000-0005-0000-0000-000079170000}"/>
    <cellStyle name="Normal 3 2 4 4 2 3 2 3" xfId="5408" xr:uid="{00000000-0005-0000-0000-00007A170000}"/>
    <cellStyle name="Normal 3 2 4 4 2 3 2 3 2" xfId="12604" xr:uid="{00000000-0005-0000-0000-00007B170000}"/>
    <cellStyle name="Normal 3 2 4 4 2 3 2 4" xfId="9006" xr:uid="{00000000-0005-0000-0000-00007C170000}"/>
    <cellStyle name="Normal 3 2 4 4 2 3 3" xfId="2686" xr:uid="{00000000-0005-0000-0000-00007D170000}"/>
    <cellStyle name="Normal 3 2 4 4 2 3 3 2" xfId="6284" xr:uid="{00000000-0005-0000-0000-00007E170000}"/>
    <cellStyle name="Normal 3 2 4 4 2 3 3 2 2" xfId="13480" xr:uid="{00000000-0005-0000-0000-00007F170000}"/>
    <cellStyle name="Normal 3 2 4 4 2 3 3 3" xfId="9882" xr:uid="{00000000-0005-0000-0000-000080170000}"/>
    <cellStyle name="Normal 3 2 4 4 2 3 4" xfId="4532" xr:uid="{00000000-0005-0000-0000-000081170000}"/>
    <cellStyle name="Normal 3 2 4 4 2 3 4 2" xfId="11728" xr:uid="{00000000-0005-0000-0000-000082170000}"/>
    <cellStyle name="Normal 3 2 4 4 2 3 5" xfId="8130" xr:uid="{00000000-0005-0000-0000-000083170000}"/>
    <cellStyle name="Normal 3 2 4 4 2 4" xfId="1226" xr:uid="{00000000-0005-0000-0000-000084170000}"/>
    <cellStyle name="Normal 3 2 4 4 2 4 2" xfId="2978" xr:uid="{00000000-0005-0000-0000-000085170000}"/>
    <cellStyle name="Normal 3 2 4 4 2 4 2 2" xfId="6576" xr:uid="{00000000-0005-0000-0000-000086170000}"/>
    <cellStyle name="Normal 3 2 4 4 2 4 2 2 2" xfId="13772" xr:uid="{00000000-0005-0000-0000-000087170000}"/>
    <cellStyle name="Normal 3 2 4 4 2 4 2 3" xfId="10174" xr:uid="{00000000-0005-0000-0000-000088170000}"/>
    <cellStyle name="Normal 3 2 4 4 2 4 3" xfId="4824" xr:uid="{00000000-0005-0000-0000-000089170000}"/>
    <cellStyle name="Normal 3 2 4 4 2 4 3 2" xfId="12020" xr:uid="{00000000-0005-0000-0000-00008A170000}"/>
    <cellStyle name="Normal 3 2 4 4 2 4 4" xfId="8422" xr:uid="{00000000-0005-0000-0000-00008B170000}"/>
    <cellStyle name="Normal 3 2 4 4 2 5" xfId="2102" xr:uid="{00000000-0005-0000-0000-00008C170000}"/>
    <cellStyle name="Normal 3 2 4 4 2 5 2" xfId="5700" xr:uid="{00000000-0005-0000-0000-00008D170000}"/>
    <cellStyle name="Normal 3 2 4 4 2 5 2 2" xfId="12896" xr:uid="{00000000-0005-0000-0000-00008E170000}"/>
    <cellStyle name="Normal 3 2 4 4 2 5 3" xfId="9298" xr:uid="{00000000-0005-0000-0000-00008F170000}"/>
    <cellStyle name="Normal 3 2 4 4 2 6" xfId="3948" xr:uid="{00000000-0005-0000-0000-000090170000}"/>
    <cellStyle name="Normal 3 2 4 4 2 6 2" xfId="11144" xr:uid="{00000000-0005-0000-0000-000091170000}"/>
    <cellStyle name="Normal 3 2 4 4 2 7" xfId="7546" xr:uid="{00000000-0005-0000-0000-000092170000}"/>
    <cellStyle name="Normal 3 2 4 4 3" xfId="493" xr:uid="{00000000-0005-0000-0000-000093170000}"/>
    <cellStyle name="Normal 3 2 4 4 3 2" xfId="1372" xr:uid="{00000000-0005-0000-0000-000094170000}"/>
    <cellStyle name="Normal 3 2 4 4 3 2 2" xfId="3124" xr:uid="{00000000-0005-0000-0000-000095170000}"/>
    <cellStyle name="Normal 3 2 4 4 3 2 2 2" xfId="6722" xr:uid="{00000000-0005-0000-0000-000096170000}"/>
    <cellStyle name="Normal 3 2 4 4 3 2 2 2 2" xfId="13918" xr:uid="{00000000-0005-0000-0000-000097170000}"/>
    <cellStyle name="Normal 3 2 4 4 3 2 2 3" xfId="10320" xr:uid="{00000000-0005-0000-0000-000098170000}"/>
    <cellStyle name="Normal 3 2 4 4 3 2 3" xfId="4970" xr:uid="{00000000-0005-0000-0000-000099170000}"/>
    <cellStyle name="Normal 3 2 4 4 3 2 3 2" xfId="12166" xr:uid="{00000000-0005-0000-0000-00009A170000}"/>
    <cellStyle name="Normal 3 2 4 4 3 2 4" xfId="8568" xr:uid="{00000000-0005-0000-0000-00009B170000}"/>
    <cellStyle name="Normal 3 2 4 4 3 3" xfId="2248" xr:uid="{00000000-0005-0000-0000-00009C170000}"/>
    <cellStyle name="Normal 3 2 4 4 3 3 2" xfId="5846" xr:uid="{00000000-0005-0000-0000-00009D170000}"/>
    <cellStyle name="Normal 3 2 4 4 3 3 2 2" xfId="13042" xr:uid="{00000000-0005-0000-0000-00009E170000}"/>
    <cellStyle name="Normal 3 2 4 4 3 3 3" xfId="9444" xr:uid="{00000000-0005-0000-0000-00009F170000}"/>
    <cellStyle name="Normal 3 2 4 4 3 4" xfId="4094" xr:uid="{00000000-0005-0000-0000-0000A0170000}"/>
    <cellStyle name="Normal 3 2 4 4 3 4 2" xfId="11290" xr:uid="{00000000-0005-0000-0000-0000A1170000}"/>
    <cellStyle name="Normal 3 2 4 4 3 5" xfId="7692" xr:uid="{00000000-0005-0000-0000-0000A2170000}"/>
    <cellStyle name="Normal 3 2 4 4 4" xfId="788" xr:uid="{00000000-0005-0000-0000-0000A3170000}"/>
    <cellStyle name="Normal 3 2 4 4 4 2" xfId="1664" xr:uid="{00000000-0005-0000-0000-0000A4170000}"/>
    <cellStyle name="Normal 3 2 4 4 4 2 2" xfId="3416" xr:uid="{00000000-0005-0000-0000-0000A5170000}"/>
    <cellStyle name="Normal 3 2 4 4 4 2 2 2" xfId="7014" xr:uid="{00000000-0005-0000-0000-0000A6170000}"/>
    <cellStyle name="Normal 3 2 4 4 4 2 2 2 2" xfId="14210" xr:uid="{00000000-0005-0000-0000-0000A7170000}"/>
    <cellStyle name="Normal 3 2 4 4 4 2 2 3" xfId="10612" xr:uid="{00000000-0005-0000-0000-0000A8170000}"/>
    <cellStyle name="Normal 3 2 4 4 4 2 3" xfId="5262" xr:uid="{00000000-0005-0000-0000-0000A9170000}"/>
    <cellStyle name="Normal 3 2 4 4 4 2 3 2" xfId="12458" xr:uid="{00000000-0005-0000-0000-0000AA170000}"/>
    <cellStyle name="Normal 3 2 4 4 4 2 4" xfId="8860" xr:uid="{00000000-0005-0000-0000-0000AB170000}"/>
    <cellStyle name="Normal 3 2 4 4 4 3" xfId="2540" xr:uid="{00000000-0005-0000-0000-0000AC170000}"/>
    <cellStyle name="Normal 3 2 4 4 4 3 2" xfId="6138" xr:uid="{00000000-0005-0000-0000-0000AD170000}"/>
    <cellStyle name="Normal 3 2 4 4 4 3 2 2" xfId="13334" xr:uid="{00000000-0005-0000-0000-0000AE170000}"/>
    <cellStyle name="Normal 3 2 4 4 4 3 3" xfId="9736" xr:uid="{00000000-0005-0000-0000-0000AF170000}"/>
    <cellStyle name="Normal 3 2 4 4 4 4" xfId="4386" xr:uid="{00000000-0005-0000-0000-0000B0170000}"/>
    <cellStyle name="Normal 3 2 4 4 4 4 2" xfId="11582" xr:uid="{00000000-0005-0000-0000-0000B1170000}"/>
    <cellStyle name="Normal 3 2 4 4 4 5" xfId="7984" xr:uid="{00000000-0005-0000-0000-0000B2170000}"/>
    <cellStyle name="Normal 3 2 4 4 5" xfId="1080" xr:uid="{00000000-0005-0000-0000-0000B3170000}"/>
    <cellStyle name="Normal 3 2 4 4 5 2" xfId="2832" xr:uid="{00000000-0005-0000-0000-0000B4170000}"/>
    <cellStyle name="Normal 3 2 4 4 5 2 2" xfId="6430" xr:uid="{00000000-0005-0000-0000-0000B5170000}"/>
    <cellStyle name="Normal 3 2 4 4 5 2 2 2" xfId="13626" xr:uid="{00000000-0005-0000-0000-0000B6170000}"/>
    <cellStyle name="Normal 3 2 4 4 5 2 3" xfId="10028" xr:uid="{00000000-0005-0000-0000-0000B7170000}"/>
    <cellStyle name="Normal 3 2 4 4 5 3" xfId="4678" xr:uid="{00000000-0005-0000-0000-0000B8170000}"/>
    <cellStyle name="Normal 3 2 4 4 5 3 2" xfId="11874" xr:uid="{00000000-0005-0000-0000-0000B9170000}"/>
    <cellStyle name="Normal 3 2 4 4 5 4" xfId="8276" xr:uid="{00000000-0005-0000-0000-0000BA170000}"/>
    <cellStyle name="Normal 3 2 4 4 6" xfId="1956" xr:uid="{00000000-0005-0000-0000-0000BB170000}"/>
    <cellStyle name="Normal 3 2 4 4 6 2" xfId="5554" xr:uid="{00000000-0005-0000-0000-0000BC170000}"/>
    <cellStyle name="Normal 3 2 4 4 6 2 2" xfId="12750" xr:uid="{00000000-0005-0000-0000-0000BD170000}"/>
    <cellStyle name="Normal 3 2 4 4 6 3" xfId="9152" xr:uid="{00000000-0005-0000-0000-0000BE170000}"/>
    <cellStyle name="Normal 3 2 4 4 7" xfId="3722" xr:uid="{00000000-0005-0000-0000-0000BF170000}"/>
    <cellStyle name="Normal 3 2 4 4 7 2" xfId="7320" xr:uid="{00000000-0005-0000-0000-0000C0170000}"/>
    <cellStyle name="Normal 3 2 4 4 7 2 2" xfId="14516" xr:uid="{00000000-0005-0000-0000-0000C1170000}"/>
    <cellStyle name="Normal 3 2 4 4 7 3" xfId="10918" xr:uid="{00000000-0005-0000-0000-0000C2170000}"/>
    <cellStyle name="Normal 3 2 4 4 8" xfId="3802" xr:uid="{00000000-0005-0000-0000-0000C3170000}"/>
    <cellStyle name="Normal 3 2 4 4 8 2" xfId="10998" xr:uid="{00000000-0005-0000-0000-0000C4170000}"/>
    <cellStyle name="Normal 3 2 4 4 9" xfId="7400" xr:uid="{00000000-0005-0000-0000-0000C5170000}"/>
    <cellStyle name="Normal 3 2 4 5" xfId="49" xr:uid="{00000000-0005-0000-0000-0000C6170000}"/>
    <cellStyle name="Normal 3 2 4 5 10" xfId="221" xr:uid="{00000000-0005-0000-0000-0000C7170000}"/>
    <cellStyle name="Normal 3 2 4 5 2" xfId="369" xr:uid="{00000000-0005-0000-0000-0000C8170000}"/>
    <cellStyle name="Normal 3 2 4 5 2 2" xfId="661" xr:uid="{00000000-0005-0000-0000-0000C9170000}"/>
    <cellStyle name="Normal 3 2 4 5 2 2 2" xfId="1540" xr:uid="{00000000-0005-0000-0000-0000CA170000}"/>
    <cellStyle name="Normal 3 2 4 5 2 2 2 2" xfId="3292" xr:uid="{00000000-0005-0000-0000-0000CB170000}"/>
    <cellStyle name="Normal 3 2 4 5 2 2 2 2 2" xfId="6890" xr:uid="{00000000-0005-0000-0000-0000CC170000}"/>
    <cellStyle name="Normal 3 2 4 5 2 2 2 2 2 2" xfId="14086" xr:uid="{00000000-0005-0000-0000-0000CD170000}"/>
    <cellStyle name="Normal 3 2 4 5 2 2 2 2 3" xfId="10488" xr:uid="{00000000-0005-0000-0000-0000CE170000}"/>
    <cellStyle name="Normal 3 2 4 5 2 2 2 3" xfId="5138" xr:uid="{00000000-0005-0000-0000-0000CF170000}"/>
    <cellStyle name="Normal 3 2 4 5 2 2 2 3 2" xfId="12334" xr:uid="{00000000-0005-0000-0000-0000D0170000}"/>
    <cellStyle name="Normal 3 2 4 5 2 2 2 4" xfId="8736" xr:uid="{00000000-0005-0000-0000-0000D1170000}"/>
    <cellStyle name="Normal 3 2 4 5 2 2 3" xfId="2416" xr:uid="{00000000-0005-0000-0000-0000D2170000}"/>
    <cellStyle name="Normal 3 2 4 5 2 2 3 2" xfId="6014" xr:uid="{00000000-0005-0000-0000-0000D3170000}"/>
    <cellStyle name="Normal 3 2 4 5 2 2 3 2 2" xfId="13210" xr:uid="{00000000-0005-0000-0000-0000D4170000}"/>
    <cellStyle name="Normal 3 2 4 5 2 2 3 3" xfId="9612" xr:uid="{00000000-0005-0000-0000-0000D5170000}"/>
    <cellStyle name="Normal 3 2 4 5 2 2 4" xfId="4262" xr:uid="{00000000-0005-0000-0000-0000D6170000}"/>
    <cellStyle name="Normal 3 2 4 5 2 2 4 2" xfId="11458" xr:uid="{00000000-0005-0000-0000-0000D7170000}"/>
    <cellStyle name="Normal 3 2 4 5 2 2 5" xfId="7860" xr:uid="{00000000-0005-0000-0000-0000D8170000}"/>
    <cellStyle name="Normal 3 2 4 5 2 3" xfId="956" xr:uid="{00000000-0005-0000-0000-0000D9170000}"/>
    <cellStyle name="Normal 3 2 4 5 2 3 2" xfId="1832" xr:uid="{00000000-0005-0000-0000-0000DA170000}"/>
    <cellStyle name="Normal 3 2 4 5 2 3 2 2" xfId="3584" xr:uid="{00000000-0005-0000-0000-0000DB170000}"/>
    <cellStyle name="Normal 3 2 4 5 2 3 2 2 2" xfId="7182" xr:uid="{00000000-0005-0000-0000-0000DC170000}"/>
    <cellStyle name="Normal 3 2 4 5 2 3 2 2 2 2" xfId="14378" xr:uid="{00000000-0005-0000-0000-0000DD170000}"/>
    <cellStyle name="Normal 3 2 4 5 2 3 2 2 3" xfId="10780" xr:uid="{00000000-0005-0000-0000-0000DE170000}"/>
    <cellStyle name="Normal 3 2 4 5 2 3 2 3" xfId="5430" xr:uid="{00000000-0005-0000-0000-0000DF170000}"/>
    <cellStyle name="Normal 3 2 4 5 2 3 2 3 2" xfId="12626" xr:uid="{00000000-0005-0000-0000-0000E0170000}"/>
    <cellStyle name="Normal 3 2 4 5 2 3 2 4" xfId="9028" xr:uid="{00000000-0005-0000-0000-0000E1170000}"/>
    <cellStyle name="Normal 3 2 4 5 2 3 3" xfId="2708" xr:uid="{00000000-0005-0000-0000-0000E2170000}"/>
    <cellStyle name="Normal 3 2 4 5 2 3 3 2" xfId="6306" xr:uid="{00000000-0005-0000-0000-0000E3170000}"/>
    <cellStyle name="Normal 3 2 4 5 2 3 3 2 2" xfId="13502" xr:uid="{00000000-0005-0000-0000-0000E4170000}"/>
    <cellStyle name="Normal 3 2 4 5 2 3 3 3" xfId="9904" xr:uid="{00000000-0005-0000-0000-0000E5170000}"/>
    <cellStyle name="Normal 3 2 4 5 2 3 4" xfId="4554" xr:uid="{00000000-0005-0000-0000-0000E6170000}"/>
    <cellStyle name="Normal 3 2 4 5 2 3 4 2" xfId="11750" xr:uid="{00000000-0005-0000-0000-0000E7170000}"/>
    <cellStyle name="Normal 3 2 4 5 2 3 5" xfId="8152" xr:uid="{00000000-0005-0000-0000-0000E8170000}"/>
    <cellStyle name="Normal 3 2 4 5 2 4" xfId="1248" xr:uid="{00000000-0005-0000-0000-0000E9170000}"/>
    <cellStyle name="Normal 3 2 4 5 2 4 2" xfId="3000" xr:uid="{00000000-0005-0000-0000-0000EA170000}"/>
    <cellStyle name="Normal 3 2 4 5 2 4 2 2" xfId="6598" xr:uid="{00000000-0005-0000-0000-0000EB170000}"/>
    <cellStyle name="Normal 3 2 4 5 2 4 2 2 2" xfId="13794" xr:uid="{00000000-0005-0000-0000-0000EC170000}"/>
    <cellStyle name="Normal 3 2 4 5 2 4 2 3" xfId="10196" xr:uid="{00000000-0005-0000-0000-0000ED170000}"/>
    <cellStyle name="Normal 3 2 4 5 2 4 3" xfId="4846" xr:uid="{00000000-0005-0000-0000-0000EE170000}"/>
    <cellStyle name="Normal 3 2 4 5 2 4 3 2" xfId="12042" xr:uid="{00000000-0005-0000-0000-0000EF170000}"/>
    <cellStyle name="Normal 3 2 4 5 2 4 4" xfId="8444" xr:uid="{00000000-0005-0000-0000-0000F0170000}"/>
    <cellStyle name="Normal 3 2 4 5 2 5" xfId="2124" xr:uid="{00000000-0005-0000-0000-0000F1170000}"/>
    <cellStyle name="Normal 3 2 4 5 2 5 2" xfId="5722" xr:uid="{00000000-0005-0000-0000-0000F2170000}"/>
    <cellStyle name="Normal 3 2 4 5 2 5 2 2" xfId="12918" xr:uid="{00000000-0005-0000-0000-0000F3170000}"/>
    <cellStyle name="Normal 3 2 4 5 2 5 3" xfId="9320" xr:uid="{00000000-0005-0000-0000-0000F4170000}"/>
    <cellStyle name="Normal 3 2 4 5 2 6" xfId="3970" xr:uid="{00000000-0005-0000-0000-0000F5170000}"/>
    <cellStyle name="Normal 3 2 4 5 2 6 2" xfId="11166" xr:uid="{00000000-0005-0000-0000-0000F6170000}"/>
    <cellStyle name="Normal 3 2 4 5 2 7" xfId="7568" xr:uid="{00000000-0005-0000-0000-0000F7170000}"/>
    <cellStyle name="Normal 3 2 4 5 3" xfId="515" xr:uid="{00000000-0005-0000-0000-0000F8170000}"/>
    <cellStyle name="Normal 3 2 4 5 3 2" xfId="1394" xr:uid="{00000000-0005-0000-0000-0000F9170000}"/>
    <cellStyle name="Normal 3 2 4 5 3 2 2" xfId="3146" xr:uid="{00000000-0005-0000-0000-0000FA170000}"/>
    <cellStyle name="Normal 3 2 4 5 3 2 2 2" xfId="6744" xr:uid="{00000000-0005-0000-0000-0000FB170000}"/>
    <cellStyle name="Normal 3 2 4 5 3 2 2 2 2" xfId="13940" xr:uid="{00000000-0005-0000-0000-0000FC170000}"/>
    <cellStyle name="Normal 3 2 4 5 3 2 2 3" xfId="10342" xr:uid="{00000000-0005-0000-0000-0000FD170000}"/>
    <cellStyle name="Normal 3 2 4 5 3 2 3" xfId="4992" xr:uid="{00000000-0005-0000-0000-0000FE170000}"/>
    <cellStyle name="Normal 3 2 4 5 3 2 3 2" xfId="12188" xr:uid="{00000000-0005-0000-0000-0000FF170000}"/>
    <cellStyle name="Normal 3 2 4 5 3 2 4" xfId="8590" xr:uid="{00000000-0005-0000-0000-000000180000}"/>
    <cellStyle name="Normal 3 2 4 5 3 3" xfId="2270" xr:uid="{00000000-0005-0000-0000-000001180000}"/>
    <cellStyle name="Normal 3 2 4 5 3 3 2" xfId="5868" xr:uid="{00000000-0005-0000-0000-000002180000}"/>
    <cellStyle name="Normal 3 2 4 5 3 3 2 2" xfId="13064" xr:uid="{00000000-0005-0000-0000-000003180000}"/>
    <cellStyle name="Normal 3 2 4 5 3 3 3" xfId="9466" xr:uid="{00000000-0005-0000-0000-000004180000}"/>
    <cellStyle name="Normal 3 2 4 5 3 4" xfId="4116" xr:uid="{00000000-0005-0000-0000-000005180000}"/>
    <cellStyle name="Normal 3 2 4 5 3 4 2" xfId="11312" xr:uid="{00000000-0005-0000-0000-000006180000}"/>
    <cellStyle name="Normal 3 2 4 5 3 5" xfId="7714" xr:uid="{00000000-0005-0000-0000-000007180000}"/>
    <cellStyle name="Normal 3 2 4 5 4" xfId="810" xr:uid="{00000000-0005-0000-0000-000008180000}"/>
    <cellStyle name="Normal 3 2 4 5 4 2" xfId="1686" xr:uid="{00000000-0005-0000-0000-000009180000}"/>
    <cellStyle name="Normal 3 2 4 5 4 2 2" xfId="3438" xr:uid="{00000000-0005-0000-0000-00000A180000}"/>
    <cellStyle name="Normal 3 2 4 5 4 2 2 2" xfId="7036" xr:uid="{00000000-0005-0000-0000-00000B180000}"/>
    <cellStyle name="Normal 3 2 4 5 4 2 2 2 2" xfId="14232" xr:uid="{00000000-0005-0000-0000-00000C180000}"/>
    <cellStyle name="Normal 3 2 4 5 4 2 2 3" xfId="10634" xr:uid="{00000000-0005-0000-0000-00000D180000}"/>
    <cellStyle name="Normal 3 2 4 5 4 2 3" xfId="5284" xr:uid="{00000000-0005-0000-0000-00000E180000}"/>
    <cellStyle name="Normal 3 2 4 5 4 2 3 2" xfId="12480" xr:uid="{00000000-0005-0000-0000-00000F180000}"/>
    <cellStyle name="Normal 3 2 4 5 4 2 4" xfId="8882" xr:uid="{00000000-0005-0000-0000-000010180000}"/>
    <cellStyle name="Normal 3 2 4 5 4 3" xfId="2562" xr:uid="{00000000-0005-0000-0000-000011180000}"/>
    <cellStyle name="Normal 3 2 4 5 4 3 2" xfId="6160" xr:uid="{00000000-0005-0000-0000-000012180000}"/>
    <cellStyle name="Normal 3 2 4 5 4 3 2 2" xfId="13356" xr:uid="{00000000-0005-0000-0000-000013180000}"/>
    <cellStyle name="Normal 3 2 4 5 4 3 3" xfId="9758" xr:uid="{00000000-0005-0000-0000-000014180000}"/>
    <cellStyle name="Normal 3 2 4 5 4 4" xfId="4408" xr:uid="{00000000-0005-0000-0000-000015180000}"/>
    <cellStyle name="Normal 3 2 4 5 4 4 2" xfId="11604" xr:uid="{00000000-0005-0000-0000-000016180000}"/>
    <cellStyle name="Normal 3 2 4 5 4 5" xfId="8006" xr:uid="{00000000-0005-0000-0000-000017180000}"/>
    <cellStyle name="Normal 3 2 4 5 5" xfId="1102" xr:uid="{00000000-0005-0000-0000-000018180000}"/>
    <cellStyle name="Normal 3 2 4 5 5 2" xfId="2854" xr:uid="{00000000-0005-0000-0000-000019180000}"/>
    <cellStyle name="Normal 3 2 4 5 5 2 2" xfId="6452" xr:uid="{00000000-0005-0000-0000-00001A180000}"/>
    <cellStyle name="Normal 3 2 4 5 5 2 2 2" xfId="13648" xr:uid="{00000000-0005-0000-0000-00001B180000}"/>
    <cellStyle name="Normal 3 2 4 5 5 2 3" xfId="10050" xr:uid="{00000000-0005-0000-0000-00001C180000}"/>
    <cellStyle name="Normal 3 2 4 5 5 3" xfId="4700" xr:uid="{00000000-0005-0000-0000-00001D180000}"/>
    <cellStyle name="Normal 3 2 4 5 5 3 2" xfId="11896" xr:uid="{00000000-0005-0000-0000-00001E180000}"/>
    <cellStyle name="Normal 3 2 4 5 5 4" xfId="8298" xr:uid="{00000000-0005-0000-0000-00001F180000}"/>
    <cellStyle name="Normal 3 2 4 5 6" xfId="1978" xr:uid="{00000000-0005-0000-0000-000020180000}"/>
    <cellStyle name="Normal 3 2 4 5 6 2" xfId="5576" xr:uid="{00000000-0005-0000-0000-000021180000}"/>
    <cellStyle name="Normal 3 2 4 5 6 2 2" xfId="12772" xr:uid="{00000000-0005-0000-0000-000022180000}"/>
    <cellStyle name="Normal 3 2 4 5 6 3" xfId="9174" xr:uid="{00000000-0005-0000-0000-000023180000}"/>
    <cellStyle name="Normal 3 2 4 5 7" xfId="3664" xr:uid="{00000000-0005-0000-0000-000024180000}"/>
    <cellStyle name="Normal 3 2 4 5 7 2" xfId="7262" xr:uid="{00000000-0005-0000-0000-000025180000}"/>
    <cellStyle name="Normal 3 2 4 5 7 2 2" xfId="14458" xr:uid="{00000000-0005-0000-0000-000026180000}"/>
    <cellStyle name="Normal 3 2 4 5 7 3" xfId="10860" xr:uid="{00000000-0005-0000-0000-000027180000}"/>
    <cellStyle name="Normal 3 2 4 5 8" xfId="3824" xr:uid="{00000000-0005-0000-0000-000028180000}"/>
    <cellStyle name="Normal 3 2 4 5 8 2" xfId="11020" xr:uid="{00000000-0005-0000-0000-000029180000}"/>
    <cellStyle name="Normal 3 2 4 5 9" xfId="7422" xr:uid="{00000000-0005-0000-0000-00002A180000}"/>
    <cellStyle name="Normal 3 2 4 6" xfId="289" xr:uid="{00000000-0005-0000-0000-00002B180000}"/>
    <cellStyle name="Normal 3 2 4 6 2" xfId="581" xr:uid="{00000000-0005-0000-0000-00002C180000}"/>
    <cellStyle name="Normal 3 2 4 6 2 2" xfId="1460" xr:uid="{00000000-0005-0000-0000-00002D180000}"/>
    <cellStyle name="Normal 3 2 4 6 2 2 2" xfId="3212" xr:uid="{00000000-0005-0000-0000-00002E180000}"/>
    <cellStyle name="Normal 3 2 4 6 2 2 2 2" xfId="6810" xr:uid="{00000000-0005-0000-0000-00002F180000}"/>
    <cellStyle name="Normal 3 2 4 6 2 2 2 2 2" xfId="14006" xr:uid="{00000000-0005-0000-0000-000030180000}"/>
    <cellStyle name="Normal 3 2 4 6 2 2 2 3" xfId="10408" xr:uid="{00000000-0005-0000-0000-000031180000}"/>
    <cellStyle name="Normal 3 2 4 6 2 2 3" xfId="5058" xr:uid="{00000000-0005-0000-0000-000032180000}"/>
    <cellStyle name="Normal 3 2 4 6 2 2 3 2" xfId="12254" xr:uid="{00000000-0005-0000-0000-000033180000}"/>
    <cellStyle name="Normal 3 2 4 6 2 2 4" xfId="8656" xr:uid="{00000000-0005-0000-0000-000034180000}"/>
    <cellStyle name="Normal 3 2 4 6 2 3" xfId="2336" xr:uid="{00000000-0005-0000-0000-000035180000}"/>
    <cellStyle name="Normal 3 2 4 6 2 3 2" xfId="5934" xr:uid="{00000000-0005-0000-0000-000036180000}"/>
    <cellStyle name="Normal 3 2 4 6 2 3 2 2" xfId="13130" xr:uid="{00000000-0005-0000-0000-000037180000}"/>
    <cellStyle name="Normal 3 2 4 6 2 3 3" xfId="9532" xr:uid="{00000000-0005-0000-0000-000038180000}"/>
    <cellStyle name="Normal 3 2 4 6 2 4" xfId="4182" xr:uid="{00000000-0005-0000-0000-000039180000}"/>
    <cellStyle name="Normal 3 2 4 6 2 4 2" xfId="11378" xr:uid="{00000000-0005-0000-0000-00003A180000}"/>
    <cellStyle name="Normal 3 2 4 6 2 5" xfId="7780" xr:uid="{00000000-0005-0000-0000-00003B180000}"/>
    <cellStyle name="Normal 3 2 4 6 3" xfId="876" xr:uid="{00000000-0005-0000-0000-00003C180000}"/>
    <cellStyle name="Normal 3 2 4 6 3 2" xfId="1752" xr:uid="{00000000-0005-0000-0000-00003D180000}"/>
    <cellStyle name="Normal 3 2 4 6 3 2 2" xfId="3504" xr:uid="{00000000-0005-0000-0000-00003E180000}"/>
    <cellStyle name="Normal 3 2 4 6 3 2 2 2" xfId="7102" xr:uid="{00000000-0005-0000-0000-00003F180000}"/>
    <cellStyle name="Normal 3 2 4 6 3 2 2 2 2" xfId="14298" xr:uid="{00000000-0005-0000-0000-000040180000}"/>
    <cellStyle name="Normal 3 2 4 6 3 2 2 3" xfId="10700" xr:uid="{00000000-0005-0000-0000-000041180000}"/>
    <cellStyle name="Normal 3 2 4 6 3 2 3" xfId="5350" xr:uid="{00000000-0005-0000-0000-000042180000}"/>
    <cellStyle name="Normal 3 2 4 6 3 2 3 2" xfId="12546" xr:uid="{00000000-0005-0000-0000-000043180000}"/>
    <cellStyle name="Normal 3 2 4 6 3 2 4" xfId="8948" xr:uid="{00000000-0005-0000-0000-000044180000}"/>
    <cellStyle name="Normal 3 2 4 6 3 3" xfId="2628" xr:uid="{00000000-0005-0000-0000-000045180000}"/>
    <cellStyle name="Normal 3 2 4 6 3 3 2" xfId="6226" xr:uid="{00000000-0005-0000-0000-000046180000}"/>
    <cellStyle name="Normal 3 2 4 6 3 3 2 2" xfId="13422" xr:uid="{00000000-0005-0000-0000-000047180000}"/>
    <cellStyle name="Normal 3 2 4 6 3 3 3" xfId="9824" xr:uid="{00000000-0005-0000-0000-000048180000}"/>
    <cellStyle name="Normal 3 2 4 6 3 4" xfId="4474" xr:uid="{00000000-0005-0000-0000-000049180000}"/>
    <cellStyle name="Normal 3 2 4 6 3 4 2" xfId="11670" xr:uid="{00000000-0005-0000-0000-00004A180000}"/>
    <cellStyle name="Normal 3 2 4 6 3 5" xfId="8072" xr:uid="{00000000-0005-0000-0000-00004B180000}"/>
    <cellStyle name="Normal 3 2 4 6 4" xfId="1168" xr:uid="{00000000-0005-0000-0000-00004C180000}"/>
    <cellStyle name="Normal 3 2 4 6 4 2" xfId="2920" xr:uid="{00000000-0005-0000-0000-00004D180000}"/>
    <cellStyle name="Normal 3 2 4 6 4 2 2" xfId="6518" xr:uid="{00000000-0005-0000-0000-00004E180000}"/>
    <cellStyle name="Normal 3 2 4 6 4 2 2 2" xfId="13714" xr:uid="{00000000-0005-0000-0000-00004F180000}"/>
    <cellStyle name="Normal 3 2 4 6 4 2 3" xfId="10116" xr:uid="{00000000-0005-0000-0000-000050180000}"/>
    <cellStyle name="Normal 3 2 4 6 4 3" xfId="4766" xr:uid="{00000000-0005-0000-0000-000051180000}"/>
    <cellStyle name="Normal 3 2 4 6 4 3 2" xfId="11962" xr:uid="{00000000-0005-0000-0000-000052180000}"/>
    <cellStyle name="Normal 3 2 4 6 4 4" xfId="8364" xr:uid="{00000000-0005-0000-0000-000053180000}"/>
    <cellStyle name="Normal 3 2 4 6 5" xfId="2044" xr:uid="{00000000-0005-0000-0000-000054180000}"/>
    <cellStyle name="Normal 3 2 4 6 5 2" xfId="5642" xr:uid="{00000000-0005-0000-0000-000055180000}"/>
    <cellStyle name="Normal 3 2 4 6 5 2 2" xfId="12838" xr:uid="{00000000-0005-0000-0000-000056180000}"/>
    <cellStyle name="Normal 3 2 4 6 5 3" xfId="9240" xr:uid="{00000000-0005-0000-0000-000057180000}"/>
    <cellStyle name="Normal 3 2 4 6 6" xfId="3890" xr:uid="{00000000-0005-0000-0000-000058180000}"/>
    <cellStyle name="Normal 3 2 4 6 6 2" xfId="11086" xr:uid="{00000000-0005-0000-0000-000059180000}"/>
    <cellStyle name="Normal 3 2 4 6 7" xfId="7488" xr:uid="{00000000-0005-0000-0000-00005A180000}"/>
    <cellStyle name="Normal 3 2 4 7" xfId="435" xr:uid="{00000000-0005-0000-0000-00005B180000}"/>
    <cellStyle name="Normal 3 2 4 7 2" xfId="1314" xr:uid="{00000000-0005-0000-0000-00005C180000}"/>
    <cellStyle name="Normal 3 2 4 7 2 2" xfId="3066" xr:uid="{00000000-0005-0000-0000-00005D180000}"/>
    <cellStyle name="Normal 3 2 4 7 2 2 2" xfId="6664" xr:uid="{00000000-0005-0000-0000-00005E180000}"/>
    <cellStyle name="Normal 3 2 4 7 2 2 2 2" xfId="13860" xr:uid="{00000000-0005-0000-0000-00005F180000}"/>
    <cellStyle name="Normal 3 2 4 7 2 2 3" xfId="10262" xr:uid="{00000000-0005-0000-0000-000060180000}"/>
    <cellStyle name="Normal 3 2 4 7 2 3" xfId="4912" xr:uid="{00000000-0005-0000-0000-000061180000}"/>
    <cellStyle name="Normal 3 2 4 7 2 3 2" xfId="12108" xr:uid="{00000000-0005-0000-0000-000062180000}"/>
    <cellStyle name="Normal 3 2 4 7 2 4" xfId="8510" xr:uid="{00000000-0005-0000-0000-000063180000}"/>
    <cellStyle name="Normal 3 2 4 7 3" xfId="2190" xr:uid="{00000000-0005-0000-0000-000064180000}"/>
    <cellStyle name="Normal 3 2 4 7 3 2" xfId="5788" xr:uid="{00000000-0005-0000-0000-000065180000}"/>
    <cellStyle name="Normal 3 2 4 7 3 2 2" xfId="12984" xr:uid="{00000000-0005-0000-0000-000066180000}"/>
    <cellStyle name="Normal 3 2 4 7 3 3" xfId="9386" xr:uid="{00000000-0005-0000-0000-000067180000}"/>
    <cellStyle name="Normal 3 2 4 7 4" xfId="4036" xr:uid="{00000000-0005-0000-0000-000068180000}"/>
    <cellStyle name="Normal 3 2 4 7 4 2" xfId="11232" xr:uid="{00000000-0005-0000-0000-000069180000}"/>
    <cellStyle name="Normal 3 2 4 7 5" xfId="7634" xr:uid="{00000000-0005-0000-0000-00006A180000}"/>
    <cellStyle name="Normal 3 2 4 8" xfId="730" xr:uid="{00000000-0005-0000-0000-00006B180000}"/>
    <cellStyle name="Normal 3 2 4 8 2" xfId="1606" xr:uid="{00000000-0005-0000-0000-00006C180000}"/>
    <cellStyle name="Normal 3 2 4 8 2 2" xfId="3358" xr:uid="{00000000-0005-0000-0000-00006D180000}"/>
    <cellStyle name="Normal 3 2 4 8 2 2 2" xfId="6956" xr:uid="{00000000-0005-0000-0000-00006E180000}"/>
    <cellStyle name="Normal 3 2 4 8 2 2 2 2" xfId="14152" xr:uid="{00000000-0005-0000-0000-00006F180000}"/>
    <cellStyle name="Normal 3 2 4 8 2 2 3" xfId="10554" xr:uid="{00000000-0005-0000-0000-000070180000}"/>
    <cellStyle name="Normal 3 2 4 8 2 3" xfId="5204" xr:uid="{00000000-0005-0000-0000-000071180000}"/>
    <cellStyle name="Normal 3 2 4 8 2 3 2" xfId="12400" xr:uid="{00000000-0005-0000-0000-000072180000}"/>
    <cellStyle name="Normal 3 2 4 8 2 4" xfId="8802" xr:uid="{00000000-0005-0000-0000-000073180000}"/>
    <cellStyle name="Normal 3 2 4 8 3" xfId="2482" xr:uid="{00000000-0005-0000-0000-000074180000}"/>
    <cellStyle name="Normal 3 2 4 8 3 2" xfId="6080" xr:uid="{00000000-0005-0000-0000-000075180000}"/>
    <cellStyle name="Normal 3 2 4 8 3 2 2" xfId="13276" xr:uid="{00000000-0005-0000-0000-000076180000}"/>
    <cellStyle name="Normal 3 2 4 8 3 3" xfId="9678" xr:uid="{00000000-0005-0000-0000-000077180000}"/>
    <cellStyle name="Normal 3 2 4 8 4" xfId="4328" xr:uid="{00000000-0005-0000-0000-000078180000}"/>
    <cellStyle name="Normal 3 2 4 8 4 2" xfId="11524" xr:uid="{00000000-0005-0000-0000-000079180000}"/>
    <cellStyle name="Normal 3 2 4 8 5" xfId="7926" xr:uid="{00000000-0005-0000-0000-00007A180000}"/>
    <cellStyle name="Normal 3 2 4 9" xfId="1022" xr:uid="{00000000-0005-0000-0000-00007B180000}"/>
    <cellStyle name="Normal 3 2 4 9 2" xfId="2774" xr:uid="{00000000-0005-0000-0000-00007C180000}"/>
    <cellStyle name="Normal 3 2 4 9 2 2" xfId="6372" xr:uid="{00000000-0005-0000-0000-00007D180000}"/>
    <cellStyle name="Normal 3 2 4 9 2 2 2" xfId="13568" xr:uid="{00000000-0005-0000-0000-00007E180000}"/>
    <cellStyle name="Normal 3 2 4 9 2 3" xfId="9970" xr:uid="{00000000-0005-0000-0000-00007F180000}"/>
    <cellStyle name="Normal 3 2 4 9 3" xfId="4620" xr:uid="{00000000-0005-0000-0000-000080180000}"/>
    <cellStyle name="Normal 3 2 4 9 3 2" xfId="11816" xr:uid="{00000000-0005-0000-0000-000081180000}"/>
    <cellStyle name="Normal 3 2 4 9 4" xfId="8218" xr:uid="{00000000-0005-0000-0000-000082180000}"/>
    <cellStyle name="Normal 3 2 5" xfId="43" xr:uid="{00000000-0005-0000-0000-000083180000}"/>
    <cellStyle name="Normal 3 2 5 10" xfId="3658" xr:uid="{00000000-0005-0000-0000-000084180000}"/>
    <cellStyle name="Normal 3 2 5 10 2" xfId="7256" xr:uid="{00000000-0005-0000-0000-000085180000}"/>
    <cellStyle name="Normal 3 2 5 10 2 2" xfId="14452" xr:uid="{00000000-0005-0000-0000-000086180000}"/>
    <cellStyle name="Normal 3 2 5 10 3" xfId="10854" xr:uid="{00000000-0005-0000-0000-000087180000}"/>
    <cellStyle name="Normal 3 2 5 11" xfId="3738" xr:uid="{00000000-0005-0000-0000-000088180000}"/>
    <cellStyle name="Normal 3 2 5 11 2" xfId="10934" xr:uid="{00000000-0005-0000-0000-000089180000}"/>
    <cellStyle name="Normal 3 2 5 12" xfId="7336" xr:uid="{00000000-0005-0000-0000-00008A180000}"/>
    <cellStyle name="Normal 3 2 5 13" xfId="130" xr:uid="{00000000-0005-0000-0000-00008B180000}"/>
    <cellStyle name="Normal 3 2 5 2" xfId="65" xr:uid="{00000000-0005-0000-0000-00008C180000}"/>
    <cellStyle name="Normal 3 2 5 2 10" xfId="7358" xr:uid="{00000000-0005-0000-0000-00008D180000}"/>
    <cellStyle name="Normal 3 2 5 2 11" xfId="152" xr:uid="{00000000-0005-0000-0000-00008E180000}"/>
    <cellStyle name="Normal 3 2 5 2 2" xfId="237" xr:uid="{00000000-0005-0000-0000-00008F180000}"/>
    <cellStyle name="Normal 3 2 5 2 2 2" xfId="385" xr:uid="{00000000-0005-0000-0000-000090180000}"/>
    <cellStyle name="Normal 3 2 5 2 2 2 2" xfId="677" xr:uid="{00000000-0005-0000-0000-000091180000}"/>
    <cellStyle name="Normal 3 2 5 2 2 2 2 2" xfId="1556" xr:uid="{00000000-0005-0000-0000-000092180000}"/>
    <cellStyle name="Normal 3 2 5 2 2 2 2 2 2" xfId="3308" xr:uid="{00000000-0005-0000-0000-000093180000}"/>
    <cellStyle name="Normal 3 2 5 2 2 2 2 2 2 2" xfId="6906" xr:uid="{00000000-0005-0000-0000-000094180000}"/>
    <cellStyle name="Normal 3 2 5 2 2 2 2 2 2 2 2" xfId="14102" xr:uid="{00000000-0005-0000-0000-000095180000}"/>
    <cellStyle name="Normal 3 2 5 2 2 2 2 2 2 3" xfId="10504" xr:uid="{00000000-0005-0000-0000-000096180000}"/>
    <cellStyle name="Normal 3 2 5 2 2 2 2 2 3" xfId="5154" xr:uid="{00000000-0005-0000-0000-000097180000}"/>
    <cellStyle name="Normal 3 2 5 2 2 2 2 2 3 2" xfId="12350" xr:uid="{00000000-0005-0000-0000-000098180000}"/>
    <cellStyle name="Normal 3 2 5 2 2 2 2 2 4" xfId="8752" xr:uid="{00000000-0005-0000-0000-000099180000}"/>
    <cellStyle name="Normal 3 2 5 2 2 2 2 3" xfId="2432" xr:uid="{00000000-0005-0000-0000-00009A180000}"/>
    <cellStyle name="Normal 3 2 5 2 2 2 2 3 2" xfId="6030" xr:uid="{00000000-0005-0000-0000-00009B180000}"/>
    <cellStyle name="Normal 3 2 5 2 2 2 2 3 2 2" xfId="13226" xr:uid="{00000000-0005-0000-0000-00009C180000}"/>
    <cellStyle name="Normal 3 2 5 2 2 2 2 3 3" xfId="9628" xr:uid="{00000000-0005-0000-0000-00009D180000}"/>
    <cellStyle name="Normal 3 2 5 2 2 2 2 4" xfId="4278" xr:uid="{00000000-0005-0000-0000-00009E180000}"/>
    <cellStyle name="Normal 3 2 5 2 2 2 2 4 2" xfId="11474" xr:uid="{00000000-0005-0000-0000-00009F180000}"/>
    <cellStyle name="Normal 3 2 5 2 2 2 2 5" xfId="7876" xr:uid="{00000000-0005-0000-0000-0000A0180000}"/>
    <cellStyle name="Normal 3 2 5 2 2 2 3" xfId="972" xr:uid="{00000000-0005-0000-0000-0000A1180000}"/>
    <cellStyle name="Normal 3 2 5 2 2 2 3 2" xfId="1848" xr:uid="{00000000-0005-0000-0000-0000A2180000}"/>
    <cellStyle name="Normal 3 2 5 2 2 2 3 2 2" xfId="3600" xr:uid="{00000000-0005-0000-0000-0000A3180000}"/>
    <cellStyle name="Normal 3 2 5 2 2 2 3 2 2 2" xfId="7198" xr:uid="{00000000-0005-0000-0000-0000A4180000}"/>
    <cellStyle name="Normal 3 2 5 2 2 2 3 2 2 2 2" xfId="14394" xr:uid="{00000000-0005-0000-0000-0000A5180000}"/>
    <cellStyle name="Normal 3 2 5 2 2 2 3 2 2 3" xfId="10796" xr:uid="{00000000-0005-0000-0000-0000A6180000}"/>
    <cellStyle name="Normal 3 2 5 2 2 2 3 2 3" xfId="5446" xr:uid="{00000000-0005-0000-0000-0000A7180000}"/>
    <cellStyle name="Normal 3 2 5 2 2 2 3 2 3 2" xfId="12642" xr:uid="{00000000-0005-0000-0000-0000A8180000}"/>
    <cellStyle name="Normal 3 2 5 2 2 2 3 2 4" xfId="9044" xr:uid="{00000000-0005-0000-0000-0000A9180000}"/>
    <cellStyle name="Normal 3 2 5 2 2 2 3 3" xfId="2724" xr:uid="{00000000-0005-0000-0000-0000AA180000}"/>
    <cellStyle name="Normal 3 2 5 2 2 2 3 3 2" xfId="6322" xr:uid="{00000000-0005-0000-0000-0000AB180000}"/>
    <cellStyle name="Normal 3 2 5 2 2 2 3 3 2 2" xfId="13518" xr:uid="{00000000-0005-0000-0000-0000AC180000}"/>
    <cellStyle name="Normal 3 2 5 2 2 2 3 3 3" xfId="9920" xr:uid="{00000000-0005-0000-0000-0000AD180000}"/>
    <cellStyle name="Normal 3 2 5 2 2 2 3 4" xfId="4570" xr:uid="{00000000-0005-0000-0000-0000AE180000}"/>
    <cellStyle name="Normal 3 2 5 2 2 2 3 4 2" xfId="11766" xr:uid="{00000000-0005-0000-0000-0000AF180000}"/>
    <cellStyle name="Normal 3 2 5 2 2 2 3 5" xfId="8168" xr:uid="{00000000-0005-0000-0000-0000B0180000}"/>
    <cellStyle name="Normal 3 2 5 2 2 2 4" xfId="1264" xr:uid="{00000000-0005-0000-0000-0000B1180000}"/>
    <cellStyle name="Normal 3 2 5 2 2 2 4 2" xfId="3016" xr:uid="{00000000-0005-0000-0000-0000B2180000}"/>
    <cellStyle name="Normal 3 2 5 2 2 2 4 2 2" xfId="6614" xr:uid="{00000000-0005-0000-0000-0000B3180000}"/>
    <cellStyle name="Normal 3 2 5 2 2 2 4 2 2 2" xfId="13810" xr:uid="{00000000-0005-0000-0000-0000B4180000}"/>
    <cellStyle name="Normal 3 2 5 2 2 2 4 2 3" xfId="10212" xr:uid="{00000000-0005-0000-0000-0000B5180000}"/>
    <cellStyle name="Normal 3 2 5 2 2 2 4 3" xfId="4862" xr:uid="{00000000-0005-0000-0000-0000B6180000}"/>
    <cellStyle name="Normal 3 2 5 2 2 2 4 3 2" xfId="12058" xr:uid="{00000000-0005-0000-0000-0000B7180000}"/>
    <cellStyle name="Normal 3 2 5 2 2 2 4 4" xfId="8460" xr:uid="{00000000-0005-0000-0000-0000B8180000}"/>
    <cellStyle name="Normal 3 2 5 2 2 2 5" xfId="2140" xr:uid="{00000000-0005-0000-0000-0000B9180000}"/>
    <cellStyle name="Normal 3 2 5 2 2 2 5 2" xfId="5738" xr:uid="{00000000-0005-0000-0000-0000BA180000}"/>
    <cellStyle name="Normal 3 2 5 2 2 2 5 2 2" xfId="12934" xr:uid="{00000000-0005-0000-0000-0000BB180000}"/>
    <cellStyle name="Normal 3 2 5 2 2 2 5 3" xfId="9336" xr:uid="{00000000-0005-0000-0000-0000BC180000}"/>
    <cellStyle name="Normal 3 2 5 2 2 2 6" xfId="3986" xr:uid="{00000000-0005-0000-0000-0000BD180000}"/>
    <cellStyle name="Normal 3 2 5 2 2 2 6 2" xfId="11182" xr:uid="{00000000-0005-0000-0000-0000BE180000}"/>
    <cellStyle name="Normal 3 2 5 2 2 2 7" xfId="7584" xr:uid="{00000000-0005-0000-0000-0000BF180000}"/>
    <cellStyle name="Normal 3 2 5 2 2 3" xfId="531" xr:uid="{00000000-0005-0000-0000-0000C0180000}"/>
    <cellStyle name="Normal 3 2 5 2 2 3 2" xfId="1410" xr:uid="{00000000-0005-0000-0000-0000C1180000}"/>
    <cellStyle name="Normal 3 2 5 2 2 3 2 2" xfId="3162" xr:uid="{00000000-0005-0000-0000-0000C2180000}"/>
    <cellStyle name="Normal 3 2 5 2 2 3 2 2 2" xfId="6760" xr:uid="{00000000-0005-0000-0000-0000C3180000}"/>
    <cellStyle name="Normal 3 2 5 2 2 3 2 2 2 2" xfId="13956" xr:uid="{00000000-0005-0000-0000-0000C4180000}"/>
    <cellStyle name="Normal 3 2 5 2 2 3 2 2 3" xfId="10358" xr:uid="{00000000-0005-0000-0000-0000C5180000}"/>
    <cellStyle name="Normal 3 2 5 2 2 3 2 3" xfId="5008" xr:uid="{00000000-0005-0000-0000-0000C6180000}"/>
    <cellStyle name="Normal 3 2 5 2 2 3 2 3 2" xfId="12204" xr:uid="{00000000-0005-0000-0000-0000C7180000}"/>
    <cellStyle name="Normal 3 2 5 2 2 3 2 4" xfId="8606" xr:uid="{00000000-0005-0000-0000-0000C8180000}"/>
    <cellStyle name="Normal 3 2 5 2 2 3 3" xfId="2286" xr:uid="{00000000-0005-0000-0000-0000C9180000}"/>
    <cellStyle name="Normal 3 2 5 2 2 3 3 2" xfId="5884" xr:uid="{00000000-0005-0000-0000-0000CA180000}"/>
    <cellStyle name="Normal 3 2 5 2 2 3 3 2 2" xfId="13080" xr:uid="{00000000-0005-0000-0000-0000CB180000}"/>
    <cellStyle name="Normal 3 2 5 2 2 3 3 3" xfId="9482" xr:uid="{00000000-0005-0000-0000-0000CC180000}"/>
    <cellStyle name="Normal 3 2 5 2 2 3 4" xfId="4132" xr:uid="{00000000-0005-0000-0000-0000CD180000}"/>
    <cellStyle name="Normal 3 2 5 2 2 3 4 2" xfId="11328" xr:uid="{00000000-0005-0000-0000-0000CE180000}"/>
    <cellStyle name="Normal 3 2 5 2 2 3 5" xfId="7730" xr:uid="{00000000-0005-0000-0000-0000CF180000}"/>
    <cellStyle name="Normal 3 2 5 2 2 4" xfId="826" xr:uid="{00000000-0005-0000-0000-0000D0180000}"/>
    <cellStyle name="Normal 3 2 5 2 2 4 2" xfId="1702" xr:uid="{00000000-0005-0000-0000-0000D1180000}"/>
    <cellStyle name="Normal 3 2 5 2 2 4 2 2" xfId="3454" xr:uid="{00000000-0005-0000-0000-0000D2180000}"/>
    <cellStyle name="Normal 3 2 5 2 2 4 2 2 2" xfId="7052" xr:uid="{00000000-0005-0000-0000-0000D3180000}"/>
    <cellStyle name="Normal 3 2 5 2 2 4 2 2 2 2" xfId="14248" xr:uid="{00000000-0005-0000-0000-0000D4180000}"/>
    <cellStyle name="Normal 3 2 5 2 2 4 2 2 3" xfId="10650" xr:uid="{00000000-0005-0000-0000-0000D5180000}"/>
    <cellStyle name="Normal 3 2 5 2 2 4 2 3" xfId="5300" xr:uid="{00000000-0005-0000-0000-0000D6180000}"/>
    <cellStyle name="Normal 3 2 5 2 2 4 2 3 2" xfId="12496" xr:uid="{00000000-0005-0000-0000-0000D7180000}"/>
    <cellStyle name="Normal 3 2 5 2 2 4 2 4" xfId="8898" xr:uid="{00000000-0005-0000-0000-0000D8180000}"/>
    <cellStyle name="Normal 3 2 5 2 2 4 3" xfId="2578" xr:uid="{00000000-0005-0000-0000-0000D9180000}"/>
    <cellStyle name="Normal 3 2 5 2 2 4 3 2" xfId="6176" xr:uid="{00000000-0005-0000-0000-0000DA180000}"/>
    <cellStyle name="Normal 3 2 5 2 2 4 3 2 2" xfId="13372" xr:uid="{00000000-0005-0000-0000-0000DB180000}"/>
    <cellStyle name="Normal 3 2 5 2 2 4 3 3" xfId="9774" xr:uid="{00000000-0005-0000-0000-0000DC180000}"/>
    <cellStyle name="Normal 3 2 5 2 2 4 4" xfId="4424" xr:uid="{00000000-0005-0000-0000-0000DD180000}"/>
    <cellStyle name="Normal 3 2 5 2 2 4 4 2" xfId="11620" xr:uid="{00000000-0005-0000-0000-0000DE180000}"/>
    <cellStyle name="Normal 3 2 5 2 2 4 5" xfId="8022" xr:uid="{00000000-0005-0000-0000-0000DF180000}"/>
    <cellStyle name="Normal 3 2 5 2 2 5" xfId="1118" xr:uid="{00000000-0005-0000-0000-0000E0180000}"/>
    <cellStyle name="Normal 3 2 5 2 2 5 2" xfId="2870" xr:uid="{00000000-0005-0000-0000-0000E1180000}"/>
    <cellStyle name="Normal 3 2 5 2 2 5 2 2" xfId="6468" xr:uid="{00000000-0005-0000-0000-0000E2180000}"/>
    <cellStyle name="Normal 3 2 5 2 2 5 2 2 2" xfId="13664" xr:uid="{00000000-0005-0000-0000-0000E3180000}"/>
    <cellStyle name="Normal 3 2 5 2 2 5 2 3" xfId="10066" xr:uid="{00000000-0005-0000-0000-0000E4180000}"/>
    <cellStyle name="Normal 3 2 5 2 2 5 3" xfId="4716" xr:uid="{00000000-0005-0000-0000-0000E5180000}"/>
    <cellStyle name="Normal 3 2 5 2 2 5 3 2" xfId="11912" xr:uid="{00000000-0005-0000-0000-0000E6180000}"/>
    <cellStyle name="Normal 3 2 5 2 2 5 4" xfId="8314" xr:uid="{00000000-0005-0000-0000-0000E7180000}"/>
    <cellStyle name="Normal 3 2 5 2 2 6" xfId="1994" xr:uid="{00000000-0005-0000-0000-0000E8180000}"/>
    <cellStyle name="Normal 3 2 5 2 2 6 2" xfId="5592" xr:uid="{00000000-0005-0000-0000-0000E9180000}"/>
    <cellStyle name="Normal 3 2 5 2 2 6 2 2" xfId="12788" xr:uid="{00000000-0005-0000-0000-0000EA180000}"/>
    <cellStyle name="Normal 3 2 5 2 2 6 3" xfId="9190" xr:uid="{00000000-0005-0000-0000-0000EB180000}"/>
    <cellStyle name="Normal 3 2 5 2 2 7" xfId="3840" xr:uid="{00000000-0005-0000-0000-0000EC180000}"/>
    <cellStyle name="Normal 3 2 5 2 2 7 2" xfId="11036" xr:uid="{00000000-0005-0000-0000-0000ED180000}"/>
    <cellStyle name="Normal 3 2 5 2 2 8" xfId="7438" xr:uid="{00000000-0005-0000-0000-0000EE180000}"/>
    <cellStyle name="Normal 3 2 5 2 3" xfId="305" xr:uid="{00000000-0005-0000-0000-0000EF180000}"/>
    <cellStyle name="Normal 3 2 5 2 3 2" xfId="597" xr:uid="{00000000-0005-0000-0000-0000F0180000}"/>
    <cellStyle name="Normal 3 2 5 2 3 2 2" xfId="1476" xr:uid="{00000000-0005-0000-0000-0000F1180000}"/>
    <cellStyle name="Normal 3 2 5 2 3 2 2 2" xfId="3228" xr:uid="{00000000-0005-0000-0000-0000F2180000}"/>
    <cellStyle name="Normal 3 2 5 2 3 2 2 2 2" xfId="6826" xr:uid="{00000000-0005-0000-0000-0000F3180000}"/>
    <cellStyle name="Normal 3 2 5 2 3 2 2 2 2 2" xfId="14022" xr:uid="{00000000-0005-0000-0000-0000F4180000}"/>
    <cellStyle name="Normal 3 2 5 2 3 2 2 2 3" xfId="10424" xr:uid="{00000000-0005-0000-0000-0000F5180000}"/>
    <cellStyle name="Normal 3 2 5 2 3 2 2 3" xfId="5074" xr:uid="{00000000-0005-0000-0000-0000F6180000}"/>
    <cellStyle name="Normal 3 2 5 2 3 2 2 3 2" xfId="12270" xr:uid="{00000000-0005-0000-0000-0000F7180000}"/>
    <cellStyle name="Normal 3 2 5 2 3 2 2 4" xfId="8672" xr:uid="{00000000-0005-0000-0000-0000F8180000}"/>
    <cellStyle name="Normal 3 2 5 2 3 2 3" xfId="2352" xr:uid="{00000000-0005-0000-0000-0000F9180000}"/>
    <cellStyle name="Normal 3 2 5 2 3 2 3 2" xfId="5950" xr:uid="{00000000-0005-0000-0000-0000FA180000}"/>
    <cellStyle name="Normal 3 2 5 2 3 2 3 2 2" xfId="13146" xr:uid="{00000000-0005-0000-0000-0000FB180000}"/>
    <cellStyle name="Normal 3 2 5 2 3 2 3 3" xfId="9548" xr:uid="{00000000-0005-0000-0000-0000FC180000}"/>
    <cellStyle name="Normal 3 2 5 2 3 2 4" xfId="4198" xr:uid="{00000000-0005-0000-0000-0000FD180000}"/>
    <cellStyle name="Normal 3 2 5 2 3 2 4 2" xfId="11394" xr:uid="{00000000-0005-0000-0000-0000FE180000}"/>
    <cellStyle name="Normal 3 2 5 2 3 2 5" xfId="7796" xr:uid="{00000000-0005-0000-0000-0000FF180000}"/>
    <cellStyle name="Normal 3 2 5 2 3 3" xfId="892" xr:uid="{00000000-0005-0000-0000-000000190000}"/>
    <cellStyle name="Normal 3 2 5 2 3 3 2" xfId="1768" xr:uid="{00000000-0005-0000-0000-000001190000}"/>
    <cellStyle name="Normal 3 2 5 2 3 3 2 2" xfId="3520" xr:uid="{00000000-0005-0000-0000-000002190000}"/>
    <cellStyle name="Normal 3 2 5 2 3 3 2 2 2" xfId="7118" xr:uid="{00000000-0005-0000-0000-000003190000}"/>
    <cellStyle name="Normal 3 2 5 2 3 3 2 2 2 2" xfId="14314" xr:uid="{00000000-0005-0000-0000-000004190000}"/>
    <cellStyle name="Normal 3 2 5 2 3 3 2 2 3" xfId="10716" xr:uid="{00000000-0005-0000-0000-000005190000}"/>
    <cellStyle name="Normal 3 2 5 2 3 3 2 3" xfId="5366" xr:uid="{00000000-0005-0000-0000-000006190000}"/>
    <cellStyle name="Normal 3 2 5 2 3 3 2 3 2" xfId="12562" xr:uid="{00000000-0005-0000-0000-000007190000}"/>
    <cellStyle name="Normal 3 2 5 2 3 3 2 4" xfId="8964" xr:uid="{00000000-0005-0000-0000-000008190000}"/>
    <cellStyle name="Normal 3 2 5 2 3 3 3" xfId="2644" xr:uid="{00000000-0005-0000-0000-000009190000}"/>
    <cellStyle name="Normal 3 2 5 2 3 3 3 2" xfId="6242" xr:uid="{00000000-0005-0000-0000-00000A190000}"/>
    <cellStyle name="Normal 3 2 5 2 3 3 3 2 2" xfId="13438" xr:uid="{00000000-0005-0000-0000-00000B190000}"/>
    <cellStyle name="Normal 3 2 5 2 3 3 3 3" xfId="9840" xr:uid="{00000000-0005-0000-0000-00000C190000}"/>
    <cellStyle name="Normal 3 2 5 2 3 3 4" xfId="4490" xr:uid="{00000000-0005-0000-0000-00000D190000}"/>
    <cellStyle name="Normal 3 2 5 2 3 3 4 2" xfId="11686" xr:uid="{00000000-0005-0000-0000-00000E190000}"/>
    <cellStyle name="Normal 3 2 5 2 3 3 5" xfId="8088" xr:uid="{00000000-0005-0000-0000-00000F190000}"/>
    <cellStyle name="Normal 3 2 5 2 3 4" xfId="1184" xr:uid="{00000000-0005-0000-0000-000010190000}"/>
    <cellStyle name="Normal 3 2 5 2 3 4 2" xfId="2936" xr:uid="{00000000-0005-0000-0000-000011190000}"/>
    <cellStyle name="Normal 3 2 5 2 3 4 2 2" xfId="6534" xr:uid="{00000000-0005-0000-0000-000012190000}"/>
    <cellStyle name="Normal 3 2 5 2 3 4 2 2 2" xfId="13730" xr:uid="{00000000-0005-0000-0000-000013190000}"/>
    <cellStyle name="Normal 3 2 5 2 3 4 2 3" xfId="10132" xr:uid="{00000000-0005-0000-0000-000014190000}"/>
    <cellStyle name="Normal 3 2 5 2 3 4 3" xfId="4782" xr:uid="{00000000-0005-0000-0000-000015190000}"/>
    <cellStyle name="Normal 3 2 5 2 3 4 3 2" xfId="11978" xr:uid="{00000000-0005-0000-0000-000016190000}"/>
    <cellStyle name="Normal 3 2 5 2 3 4 4" xfId="8380" xr:uid="{00000000-0005-0000-0000-000017190000}"/>
    <cellStyle name="Normal 3 2 5 2 3 5" xfId="2060" xr:uid="{00000000-0005-0000-0000-000018190000}"/>
    <cellStyle name="Normal 3 2 5 2 3 5 2" xfId="5658" xr:uid="{00000000-0005-0000-0000-000019190000}"/>
    <cellStyle name="Normal 3 2 5 2 3 5 2 2" xfId="12854" xr:uid="{00000000-0005-0000-0000-00001A190000}"/>
    <cellStyle name="Normal 3 2 5 2 3 5 3" xfId="9256" xr:uid="{00000000-0005-0000-0000-00001B190000}"/>
    <cellStyle name="Normal 3 2 5 2 3 6" xfId="3906" xr:uid="{00000000-0005-0000-0000-00001C190000}"/>
    <cellStyle name="Normal 3 2 5 2 3 6 2" xfId="11102" xr:uid="{00000000-0005-0000-0000-00001D190000}"/>
    <cellStyle name="Normal 3 2 5 2 3 7" xfId="7504" xr:uid="{00000000-0005-0000-0000-00001E190000}"/>
    <cellStyle name="Normal 3 2 5 2 4" xfId="451" xr:uid="{00000000-0005-0000-0000-00001F190000}"/>
    <cellStyle name="Normal 3 2 5 2 4 2" xfId="1330" xr:uid="{00000000-0005-0000-0000-000020190000}"/>
    <cellStyle name="Normal 3 2 5 2 4 2 2" xfId="3082" xr:uid="{00000000-0005-0000-0000-000021190000}"/>
    <cellStyle name="Normal 3 2 5 2 4 2 2 2" xfId="6680" xr:uid="{00000000-0005-0000-0000-000022190000}"/>
    <cellStyle name="Normal 3 2 5 2 4 2 2 2 2" xfId="13876" xr:uid="{00000000-0005-0000-0000-000023190000}"/>
    <cellStyle name="Normal 3 2 5 2 4 2 2 3" xfId="10278" xr:uid="{00000000-0005-0000-0000-000024190000}"/>
    <cellStyle name="Normal 3 2 5 2 4 2 3" xfId="4928" xr:uid="{00000000-0005-0000-0000-000025190000}"/>
    <cellStyle name="Normal 3 2 5 2 4 2 3 2" xfId="12124" xr:uid="{00000000-0005-0000-0000-000026190000}"/>
    <cellStyle name="Normal 3 2 5 2 4 2 4" xfId="8526" xr:uid="{00000000-0005-0000-0000-000027190000}"/>
    <cellStyle name="Normal 3 2 5 2 4 3" xfId="2206" xr:uid="{00000000-0005-0000-0000-000028190000}"/>
    <cellStyle name="Normal 3 2 5 2 4 3 2" xfId="5804" xr:uid="{00000000-0005-0000-0000-000029190000}"/>
    <cellStyle name="Normal 3 2 5 2 4 3 2 2" xfId="13000" xr:uid="{00000000-0005-0000-0000-00002A190000}"/>
    <cellStyle name="Normal 3 2 5 2 4 3 3" xfId="9402" xr:uid="{00000000-0005-0000-0000-00002B190000}"/>
    <cellStyle name="Normal 3 2 5 2 4 4" xfId="4052" xr:uid="{00000000-0005-0000-0000-00002C190000}"/>
    <cellStyle name="Normal 3 2 5 2 4 4 2" xfId="11248" xr:uid="{00000000-0005-0000-0000-00002D190000}"/>
    <cellStyle name="Normal 3 2 5 2 4 5" xfId="7650" xr:uid="{00000000-0005-0000-0000-00002E190000}"/>
    <cellStyle name="Normal 3 2 5 2 5" xfId="746" xr:uid="{00000000-0005-0000-0000-00002F190000}"/>
    <cellStyle name="Normal 3 2 5 2 5 2" xfId="1622" xr:uid="{00000000-0005-0000-0000-000030190000}"/>
    <cellStyle name="Normal 3 2 5 2 5 2 2" xfId="3374" xr:uid="{00000000-0005-0000-0000-000031190000}"/>
    <cellStyle name="Normal 3 2 5 2 5 2 2 2" xfId="6972" xr:uid="{00000000-0005-0000-0000-000032190000}"/>
    <cellStyle name="Normal 3 2 5 2 5 2 2 2 2" xfId="14168" xr:uid="{00000000-0005-0000-0000-000033190000}"/>
    <cellStyle name="Normal 3 2 5 2 5 2 2 3" xfId="10570" xr:uid="{00000000-0005-0000-0000-000034190000}"/>
    <cellStyle name="Normal 3 2 5 2 5 2 3" xfId="5220" xr:uid="{00000000-0005-0000-0000-000035190000}"/>
    <cellStyle name="Normal 3 2 5 2 5 2 3 2" xfId="12416" xr:uid="{00000000-0005-0000-0000-000036190000}"/>
    <cellStyle name="Normal 3 2 5 2 5 2 4" xfId="8818" xr:uid="{00000000-0005-0000-0000-000037190000}"/>
    <cellStyle name="Normal 3 2 5 2 5 3" xfId="2498" xr:uid="{00000000-0005-0000-0000-000038190000}"/>
    <cellStyle name="Normal 3 2 5 2 5 3 2" xfId="6096" xr:uid="{00000000-0005-0000-0000-000039190000}"/>
    <cellStyle name="Normal 3 2 5 2 5 3 2 2" xfId="13292" xr:uid="{00000000-0005-0000-0000-00003A190000}"/>
    <cellStyle name="Normal 3 2 5 2 5 3 3" xfId="9694" xr:uid="{00000000-0005-0000-0000-00003B190000}"/>
    <cellStyle name="Normal 3 2 5 2 5 4" xfId="4344" xr:uid="{00000000-0005-0000-0000-00003C190000}"/>
    <cellStyle name="Normal 3 2 5 2 5 4 2" xfId="11540" xr:uid="{00000000-0005-0000-0000-00003D190000}"/>
    <cellStyle name="Normal 3 2 5 2 5 5" xfId="7942" xr:uid="{00000000-0005-0000-0000-00003E190000}"/>
    <cellStyle name="Normal 3 2 5 2 6" xfId="1038" xr:uid="{00000000-0005-0000-0000-00003F190000}"/>
    <cellStyle name="Normal 3 2 5 2 6 2" xfId="2790" xr:uid="{00000000-0005-0000-0000-000040190000}"/>
    <cellStyle name="Normal 3 2 5 2 6 2 2" xfId="6388" xr:uid="{00000000-0005-0000-0000-000041190000}"/>
    <cellStyle name="Normal 3 2 5 2 6 2 2 2" xfId="13584" xr:uid="{00000000-0005-0000-0000-000042190000}"/>
    <cellStyle name="Normal 3 2 5 2 6 2 3" xfId="9986" xr:uid="{00000000-0005-0000-0000-000043190000}"/>
    <cellStyle name="Normal 3 2 5 2 6 3" xfId="4636" xr:uid="{00000000-0005-0000-0000-000044190000}"/>
    <cellStyle name="Normal 3 2 5 2 6 3 2" xfId="11832" xr:uid="{00000000-0005-0000-0000-000045190000}"/>
    <cellStyle name="Normal 3 2 5 2 6 4" xfId="8234" xr:uid="{00000000-0005-0000-0000-000046190000}"/>
    <cellStyle name="Normal 3 2 5 2 7" xfId="1914" xr:uid="{00000000-0005-0000-0000-000047190000}"/>
    <cellStyle name="Normal 3 2 5 2 7 2" xfId="5512" xr:uid="{00000000-0005-0000-0000-000048190000}"/>
    <cellStyle name="Normal 3 2 5 2 7 2 2" xfId="12708" xr:uid="{00000000-0005-0000-0000-000049190000}"/>
    <cellStyle name="Normal 3 2 5 2 7 3" xfId="9110" xr:uid="{00000000-0005-0000-0000-00004A190000}"/>
    <cellStyle name="Normal 3 2 5 2 8" xfId="3680" xr:uid="{00000000-0005-0000-0000-00004B190000}"/>
    <cellStyle name="Normal 3 2 5 2 8 2" xfId="7278" xr:uid="{00000000-0005-0000-0000-00004C190000}"/>
    <cellStyle name="Normal 3 2 5 2 8 2 2" xfId="14474" xr:uid="{00000000-0005-0000-0000-00004D190000}"/>
    <cellStyle name="Normal 3 2 5 2 8 3" xfId="10876" xr:uid="{00000000-0005-0000-0000-00004E190000}"/>
    <cellStyle name="Normal 3 2 5 2 9" xfId="3760" xr:uid="{00000000-0005-0000-0000-00004F190000}"/>
    <cellStyle name="Normal 3 2 5 2 9 2" xfId="10956" xr:uid="{00000000-0005-0000-0000-000050190000}"/>
    <cellStyle name="Normal 3 2 5 3" xfId="88" xr:uid="{00000000-0005-0000-0000-000051190000}"/>
    <cellStyle name="Normal 3 2 5 3 10" xfId="7380" xr:uid="{00000000-0005-0000-0000-000052190000}"/>
    <cellStyle name="Normal 3 2 5 3 11" xfId="175" xr:uid="{00000000-0005-0000-0000-000053190000}"/>
    <cellStyle name="Normal 3 2 5 3 2" xfId="260" xr:uid="{00000000-0005-0000-0000-000054190000}"/>
    <cellStyle name="Normal 3 2 5 3 2 2" xfId="407" xr:uid="{00000000-0005-0000-0000-000055190000}"/>
    <cellStyle name="Normal 3 2 5 3 2 2 2" xfId="699" xr:uid="{00000000-0005-0000-0000-000056190000}"/>
    <cellStyle name="Normal 3 2 5 3 2 2 2 2" xfId="1578" xr:uid="{00000000-0005-0000-0000-000057190000}"/>
    <cellStyle name="Normal 3 2 5 3 2 2 2 2 2" xfId="3330" xr:uid="{00000000-0005-0000-0000-000058190000}"/>
    <cellStyle name="Normal 3 2 5 3 2 2 2 2 2 2" xfId="6928" xr:uid="{00000000-0005-0000-0000-000059190000}"/>
    <cellStyle name="Normal 3 2 5 3 2 2 2 2 2 2 2" xfId="14124" xr:uid="{00000000-0005-0000-0000-00005A190000}"/>
    <cellStyle name="Normal 3 2 5 3 2 2 2 2 2 3" xfId="10526" xr:uid="{00000000-0005-0000-0000-00005B190000}"/>
    <cellStyle name="Normal 3 2 5 3 2 2 2 2 3" xfId="5176" xr:uid="{00000000-0005-0000-0000-00005C190000}"/>
    <cellStyle name="Normal 3 2 5 3 2 2 2 2 3 2" xfId="12372" xr:uid="{00000000-0005-0000-0000-00005D190000}"/>
    <cellStyle name="Normal 3 2 5 3 2 2 2 2 4" xfId="8774" xr:uid="{00000000-0005-0000-0000-00005E190000}"/>
    <cellStyle name="Normal 3 2 5 3 2 2 2 3" xfId="2454" xr:uid="{00000000-0005-0000-0000-00005F190000}"/>
    <cellStyle name="Normal 3 2 5 3 2 2 2 3 2" xfId="6052" xr:uid="{00000000-0005-0000-0000-000060190000}"/>
    <cellStyle name="Normal 3 2 5 3 2 2 2 3 2 2" xfId="13248" xr:uid="{00000000-0005-0000-0000-000061190000}"/>
    <cellStyle name="Normal 3 2 5 3 2 2 2 3 3" xfId="9650" xr:uid="{00000000-0005-0000-0000-000062190000}"/>
    <cellStyle name="Normal 3 2 5 3 2 2 2 4" xfId="4300" xr:uid="{00000000-0005-0000-0000-000063190000}"/>
    <cellStyle name="Normal 3 2 5 3 2 2 2 4 2" xfId="11496" xr:uid="{00000000-0005-0000-0000-000064190000}"/>
    <cellStyle name="Normal 3 2 5 3 2 2 2 5" xfId="7898" xr:uid="{00000000-0005-0000-0000-000065190000}"/>
    <cellStyle name="Normal 3 2 5 3 2 2 3" xfId="994" xr:uid="{00000000-0005-0000-0000-000066190000}"/>
    <cellStyle name="Normal 3 2 5 3 2 2 3 2" xfId="1870" xr:uid="{00000000-0005-0000-0000-000067190000}"/>
    <cellStyle name="Normal 3 2 5 3 2 2 3 2 2" xfId="3622" xr:uid="{00000000-0005-0000-0000-000068190000}"/>
    <cellStyle name="Normal 3 2 5 3 2 2 3 2 2 2" xfId="7220" xr:uid="{00000000-0005-0000-0000-000069190000}"/>
    <cellStyle name="Normal 3 2 5 3 2 2 3 2 2 2 2" xfId="14416" xr:uid="{00000000-0005-0000-0000-00006A190000}"/>
    <cellStyle name="Normal 3 2 5 3 2 2 3 2 2 3" xfId="10818" xr:uid="{00000000-0005-0000-0000-00006B190000}"/>
    <cellStyle name="Normal 3 2 5 3 2 2 3 2 3" xfId="5468" xr:uid="{00000000-0005-0000-0000-00006C190000}"/>
    <cellStyle name="Normal 3 2 5 3 2 2 3 2 3 2" xfId="12664" xr:uid="{00000000-0005-0000-0000-00006D190000}"/>
    <cellStyle name="Normal 3 2 5 3 2 2 3 2 4" xfId="9066" xr:uid="{00000000-0005-0000-0000-00006E190000}"/>
    <cellStyle name="Normal 3 2 5 3 2 2 3 3" xfId="2746" xr:uid="{00000000-0005-0000-0000-00006F190000}"/>
    <cellStyle name="Normal 3 2 5 3 2 2 3 3 2" xfId="6344" xr:uid="{00000000-0005-0000-0000-000070190000}"/>
    <cellStyle name="Normal 3 2 5 3 2 2 3 3 2 2" xfId="13540" xr:uid="{00000000-0005-0000-0000-000071190000}"/>
    <cellStyle name="Normal 3 2 5 3 2 2 3 3 3" xfId="9942" xr:uid="{00000000-0005-0000-0000-000072190000}"/>
    <cellStyle name="Normal 3 2 5 3 2 2 3 4" xfId="4592" xr:uid="{00000000-0005-0000-0000-000073190000}"/>
    <cellStyle name="Normal 3 2 5 3 2 2 3 4 2" xfId="11788" xr:uid="{00000000-0005-0000-0000-000074190000}"/>
    <cellStyle name="Normal 3 2 5 3 2 2 3 5" xfId="8190" xr:uid="{00000000-0005-0000-0000-000075190000}"/>
    <cellStyle name="Normal 3 2 5 3 2 2 4" xfId="1286" xr:uid="{00000000-0005-0000-0000-000076190000}"/>
    <cellStyle name="Normal 3 2 5 3 2 2 4 2" xfId="3038" xr:uid="{00000000-0005-0000-0000-000077190000}"/>
    <cellStyle name="Normal 3 2 5 3 2 2 4 2 2" xfId="6636" xr:uid="{00000000-0005-0000-0000-000078190000}"/>
    <cellStyle name="Normal 3 2 5 3 2 2 4 2 2 2" xfId="13832" xr:uid="{00000000-0005-0000-0000-000079190000}"/>
    <cellStyle name="Normal 3 2 5 3 2 2 4 2 3" xfId="10234" xr:uid="{00000000-0005-0000-0000-00007A190000}"/>
    <cellStyle name="Normal 3 2 5 3 2 2 4 3" xfId="4884" xr:uid="{00000000-0005-0000-0000-00007B190000}"/>
    <cellStyle name="Normal 3 2 5 3 2 2 4 3 2" xfId="12080" xr:uid="{00000000-0005-0000-0000-00007C190000}"/>
    <cellStyle name="Normal 3 2 5 3 2 2 4 4" xfId="8482" xr:uid="{00000000-0005-0000-0000-00007D190000}"/>
    <cellStyle name="Normal 3 2 5 3 2 2 5" xfId="2162" xr:uid="{00000000-0005-0000-0000-00007E190000}"/>
    <cellStyle name="Normal 3 2 5 3 2 2 5 2" xfId="5760" xr:uid="{00000000-0005-0000-0000-00007F190000}"/>
    <cellStyle name="Normal 3 2 5 3 2 2 5 2 2" xfId="12956" xr:uid="{00000000-0005-0000-0000-000080190000}"/>
    <cellStyle name="Normal 3 2 5 3 2 2 5 3" xfId="9358" xr:uid="{00000000-0005-0000-0000-000081190000}"/>
    <cellStyle name="Normal 3 2 5 3 2 2 6" xfId="4008" xr:uid="{00000000-0005-0000-0000-000082190000}"/>
    <cellStyle name="Normal 3 2 5 3 2 2 6 2" xfId="11204" xr:uid="{00000000-0005-0000-0000-000083190000}"/>
    <cellStyle name="Normal 3 2 5 3 2 2 7" xfId="7606" xr:uid="{00000000-0005-0000-0000-000084190000}"/>
    <cellStyle name="Normal 3 2 5 3 2 3" xfId="553" xr:uid="{00000000-0005-0000-0000-000085190000}"/>
    <cellStyle name="Normal 3 2 5 3 2 3 2" xfId="1432" xr:uid="{00000000-0005-0000-0000-000086190000}"/>
    <cellStyle name="Normal 3 2 5 3 2 3 2 2" xfId="3184" xr:uid="{00000000-0005-0000-0000-000087190000}"/>
    <cellStyle name="Normal 3 2 5 3 2 3 2 2 2" xfId="6782" xr:uid="{00000000-0005-0000-0000-000088190000}"/>
    <cellStyle name="Normal 3 2 5 3 2 3 2 2 2 2" xfId="13978" xr:uid="{00000000-0005-0000-0000-000089190000}"/>
    <cellStyle name="Normal 3 2 5 3 2 3 2 2 3" xfId="10380" xr:uid="{00000000-0005-0000-0000-00008A190000}"/>
    <cellStyle name="Normal 3 2 5 3 2 3 2 3" xfId="5030" xr:uid="{00000000-0005-0000-0000-00008B190000}"/>
    <cellStyle name="Normal 3 2 5 3 2 3 2 3 2" xfId="12226" xr:uid="{00000000-0005-0000-0000-00008C190000}"/>
    <cellStyle name="Normal 3 2 5 3 2 3 2 4" xfId="8628" xr:uid="{00000000-0005-0000-0000-00008D190000}"/>
    <cellStyle name="Normal 3 2 5 3 2 3 3" xfId="2308" xr:uid="{00000000-0005-0000-0000-00008E190000}"/>
    <cellStyle name="Normal 3 2 5 3 2 3 3 2" xfId="5906" xr:uid="{00000000-0005-0000-0000-00008F190000}"/>
    <cellStyle name="Normal 3 2 5 3 2 3 3 2 2" xfId="13102" xr:uid="{00000000-0005-0000-0000-000090190000}"/>
    <cellStyle name="Normal 3 2 5 3 2 3 3 3" xfId="9504" xr:uid="{00000000-0005-0000-0000-000091190000}"/>
    <cellStyle name="Normal 3 2 5 3 2 3 4" xfId="4154" xr:uid="{00000000-0005-0000-0000-000092190000}"/>
    <cellStyle name="Normal 3 2 5 3 2 3 4 2" xfId="11350" xr:uid="{00000000-0005-0000-0000-000093190000}"/>
    <cellStyle name="Normal 3 2 5 3 2 3 5" xfId="7752" xr:uid="{00000000-0005-0000-0000-000094190000}"/>
    <cellStyle name="Normal 3 2 5 3 2 4" xfId="848" xr:uid="{00000000-0005-0000-0000-000095190000}"/>
    <cellStyle name="Normal 3 2 5 3 2 4 2" xfId="1724" xr:uid="{00000000-0005-0000-0000-000096190000}"/>
    <cellStyle name="Normal 3 2 5 3 2 4 2 2" xfId="3476" xr:uid="{00000000-0005-0000-0000-000097190000}"/>
    <cellStyle name="Normal 3 2 5 3 2 4 2 2 2" xfId="7074" xr:uid="{00000000-0005-0000-0000-000098190000}"/>
    <cellStyle name="Normal 3 2 5 3 2 4 2 2 2 2" xfId="14270" xr:uid="{00000000-0005-0000-0000-000099190000}"/>
    <cellStyle name="Normal 3 2 5 3 2 4 2 2 3" xfId="10672" xr:uid="{00000000-0005-0000-0000-00009A190000}"/>
    <cellStyle name="Normal 3 2 5 3 2 4 2 3" xfId="5322" xr:uid="{00000000-0005-0000-0000-00009B190000}"/>
    <cellStyle name="Normal 3 2 5 3 2 4 2 3 2" xfId="12518" xr:uid="{00000000-0005-0000-0000-00009C190000}"/>
    <cellStyle name="Normal 3 2 5 3 2 4 2 4" xfId="8920" xr:uid="{00000000-0005-0000-0000-00009D190000}"/>
    <cellStyle name="Normal 3 2 5 3 2 4 3" xfId="2600" xr:uid="{00000000-0005-0000-0000-00009E190000}"/>
    <cellStyle name="Normal 3 2 5 3 2 4 3 2" xfId="6198" xr:uid="{00000000-0005-0000-0000-00009F190000}"/>
    <cellStyle name="Normal 3 2 5 3 2 4 3 2 2" xfId="13394" xr:uid="{00000000-0005-0000-0000-0000A0190000}"/>
    <cellStyle name="Normal 3 2 5 3 2 4 3 3" xfId="9796" xr:uid="{00000000-0005-0000-0000-0000A1190000}"/>
    <cellStyle name="Normal 3 2 5 3 2 4 4" xfId="4446" xr:uid="{00000000-0005-0000-0000-0000A2190000}"/>
    <cellStyle name="Normal 3 2 5 3 2 4 4 2" xfId="11642" xr:uid="{00000000-0005-0000-0000-0000A3190000}"/>
    <cellStyle name="Normal 3 2 5 3 2 4 5" xfId="8044" xr:uid="{00000000-0005-0000-0000-0000A4190000}"/>
    <cellStyle name="Normal 3 2 5 3 2 5" xfId="1140" xr:uid="{00000000-0005-0000-0000-0000A5190000}"/>
    <cellStyle name="Normal 3 2 5 3 2 5 2" xfId="2892" xr:uid="{00000000-0005-0000-0000-0000A6190000}"/>
    <cellStyle name="Normal 3 2 5 3 2 5 2 2" xfId="6490" xr:uid="{00000000-0005-0000-0000-0000A7190000}"/>
    <cellStyle name="Normal 3 2 5 3 2 5 2 2 2" xfId="13686" xr:uid="{00000000-0005-0000-0000-0000A8190000}"/>
    <cellStyle name="Normal 3 2 5 3 2 5 2 3" xfId="10088" xr:uid="{00000000-0005-0000-0000-0000A9190000}"/>
    <cellStyle name="Normal 3 2 5 3 2 5 3" xfId="4738" xr:uid="{00000000-0005-0000-0000-0000AA190000}"/>
    <cellStyle name="Normal 3 2 5 3 2 5 3 2" xfId="11934" xr:uid="{00000000-0005-0000-0000-0000AB190000}"/>
    <cellStyle name="Normal 3 2 5 3 2 5 4" xfId="8336" xr:uid="{00000000-0005-0000-0000-0000AC190000}"/>
    <cellStyle name="Normal 3 2 5 3 2 6" xfId="2016" xr:uid="{00000000-0005-0000-0000-0000AD190000}"/>
    <cellStyle name="Normal 3 2 5 3 2 6 2" xfId="5614" xr:uid="{00000000-0005-0000-0000-0000AE190000}"/>
    <cellStyle name="Normal 3 2 5 3 2 6 2 2" xfId="12810" xr:uid="{00000000-0005-0000-0000-0000AF190000}"/>
    <cellStyle name="Normal 3 2 5 3 2 6 3" xfId="9212" xr:uid="{00000000-0005-0000-0000-0000B0190000}"/>
    <cellStyle name="Normal 3 2 5 3 2 7" xfId="3862" xr:uid="{00000000-0005-0000-0000-0000B1190000}"/>
    <cellStyle name="Normal 3 2 5 3 2 7 2" xfId="11058" xr:uid="{00000000-0005-0000-0000-0000B2190000}"/>
    <cellStyle name="Normal 3 2 5 3 2 8" xfId="7460" xr:uid="{00000000-0005-0000-0000-0000B3190000}"/>
    <cellStyle name="Normal 3 2 5 3 3" xfId="327" xr:uid="{00000000-0005-0000-0000-0000B4190000}"/>
    <cellStyle name="Normal 3 2 5 3 3 2" xfId="619" xr:uid="{00000000-0005-0000-0000-0000B5190000}"/>
    <cellStyle name="Normal 3 2 5 3 3 2 2" xfId="1498" xr:uid="{00000000-0005-0000-0000-0000B6190000}"/>
    <cellStyle name="Normal 3 2 5 3 3 2 2 2" xfId="3250" xr:uid="{00000000-0005-0000-0000-0000B7190000}"/>
    <cellStyle name="Normal 3 2 5 3 3 2 2 2 2" xfId="6848" xr:uid="{00000000-0005-0000-0000-0000B8190000}"/>
    <cellStyle name="Normal 3 2 5 3 3 2 2 2 2 2" xfId="14044" xr:uid="{00000000-0005-0000-0000-0000B9190000}"/>
    <cellStyle name="Normal 3 2 5 3 3 2 2 2 3" xfId="10446" xr:uid="{00000000-0005-0000-0000-0000BA190000}"/>
    <cellStyle name="Normal 3 2 5 3 3 2 2 3" xfId="5096" xr:uid="{00000000-0005-0000-0000-0000BB190000}"/>
    <cellStyle name="Normal 3 2 5 3 3 2 2 3 2" xfId="12292" xr:uid="{00000000-0005-0000-0000-0000BC190000}"/>
    <cellStyle name="Normal 3 2 5 3 3 2 2 4" xfId="8694" xr:uid="{00000000-0005-0000-0000-0000BD190000}"/>
    <cellStyle name="Normal 3 2 5 3 3 2 3" xfId="2374" xr:uid="{00000000-0005-0000-0000-0000BE190000}"/>
    <cellStyle name="Normal 3 2 5 3 3 2 3 2" xfId="5972" xr:uid="{00000000-0005-0000-0000-0000BF190000}"/>
    <cellStyle name="Normal 3 2 5 3 3 2 3 2 2" xfId="13168" xr:uid="{00000000-0005-0000-0000-0000C0190000}"/>
    <cellStyle name="Normal 3 2 5 3 3 2 3 3" xfId="9570" xr:uid="{00000000-0005-0000-0000-0000C1190000}"/>
    <cellStyle name="Normal 3 2 5 3 3 2 4" xfId="4220" xr:uid="{00000000-0005-0000-0000-0000C2190000}"/>
    <cellStyle name="Normal 3 2 5 3 3 2 4 2" xfId="11416" xr:uid="{00000000-0005-0000-0000-0000C3190000}"/>
    <cellStyle name="Normal 3 2 5 3 3 2 5" xfId="7818" xr:uid="{00000000-0005-0000-0000-0000C4190000}"/>
    <cellStyle name="Normal 3 2 5 3 3 3" xfId="914" xr:uid="{00000000-0005-0000-0000-0000C5190000}"/>
    <cellStyle name="Normal 3 2 5 3 3 3 2" xfId="1790" xr:uid="{00000000-0005-0000-0000-0000C6190000}"/>
    <cellStyle name="Normal 3 2 5 3 3 3 2 2" xfId="3542" xr:uid="{00000000-0005-0000-0000-0000C7190000}"/>
    <cellStyle name="Normal 3 2 5 3 3 3 2 2 2" xfId="7140" xr:uid="{00000000-0005-0000-0000-0000C8190000}"/>
    <cellStyle name="Normal 3 2 5 3 3 3 2 2 2 2" xfId="14336" xr:uid="{00000000-0005-0000-0000-0000C9190000}"/>
    <cellStyle name="Normal 3 2 5 3 3 3 2 2 3" xfId="10738" xr:uid="{00000000-0005-0000-0000-0000CA190000}"/>
    <cellStyle name="Normal 3 2 5 3 3 3 2 3" xfId="5388" xr:uid="{00000000-0005-0000-0000-0000CB190000}"/>
    <cellStyle name="Normal 3 2 5 3 3 3 2 3 2" xfId="12584" xr:uid="{00000000-0005-0000-0000-0000CC190000}"/>
    <cellStyle name="Normal 3 2 5 3 3 3 2 4" xfId="8986" xr:uid="{00000000-0005-0000-0000-0000CD190000}"/>
    <cellStyle name="Normal 3 2 5 3 3 3 3" xfId="2666" xr:uid="{00000000-0005-0000-0000-0000CE190000}"/>
    <cellStyle name="Normal 3 2 5 3 3 3 3 2" xfId="6264" xr:uid="{00000000-0005-0000-0000-0000CF190000}"/>
    <cellStyle name="Normal 3 2 5 3 3 3 3 2 2" xfId="13460" xr:uid="{00000000-0005-0000-0000-0000D0190000}"/>
    <cellStyle name="Normal 3 2 5 3 3 3 3 3" xfId="9862" xr:uid="{00000000-0005-0000-0000-0000D1190000}"/>
    <cellStyle name="Normal 3 2 5 3 3 3 4" xfId="4512" xr:uid="{00000000-0005-0000-0000-0000D2190000}"/>
    <cellStyle name="Normal 3 2 5 3 3 3 4 2" xfId="11708" xr:uid="{00000000-0005-0000-0000-0000D3190000}"/>
    <cellStyle name="Normal 3 2 5 3 3 3 5" xfId="8110" xr:uid="{00000000-0005-0000-0000-0000D4190000}"/>
    <cellStyle name="Normal 3 2 5 3 3 4" xfId="1206" xr:uid="{00000000-0005-0000-0000-0000D5190000}"/>
    <cellStyle name="Normal 3 2 5 3 3 4 2" xfId="2958" xr:uid="{00000000-0005-0000-0000-0000D6190000}"/>
    <cellStyle name="Normal 3 2 5 3 3 4 2 2" xfId="6556" xr:uid="{00000000-0005-0000-0000-0000D7190000}"/>
    <cellStyle name="Normal 3 2 5 3 3 4 2 2 2" xfId="13752" xr:uid="{00000000-0005-0000-0000-0000D8190000}"/>
    <cellStyle name="Normal 3 2 5 3 3 4 2 3" xfId="10154" xr:uid="{00000000-0005-0000-0000-0000D9190000}"/>
    <cellStyle name="Normal 3 2 5 3 3 4 3" xfId="4804" xr:uid="{00000000-0005-0000-0000-0000DA190000}"/>
    <cellStyle name="Normal 3 2 5 3 3 4 3 2" xfId="12000" xr:uid="{00000000-0005-0000-0000-0000DB190000}"/>
    <cellStyle name="Normal 3 2 5 3 3 4 4" xfId="8402" xr:uid="{00000000-0005-0000-0000-0000DC190000}"/>
    <cellStyle name="Normal 3 2 5 3 3 5" xfId="2082" xr:uid="{00000000-0005-0000-0000-0000DD190000}"/>
    <cellStyle name="Normal 3 2 5 3 3 5 2" xfId="5680" xr:uid="{00000000-0005-0000-0000-0000DE190000}"/>
    <cellStyle name="Normal 3 2 5 3 3 5 2 2" xfId="12876" xr:uid="{00000000-0005-0000-0000-0000DF190000}"/>
    <cellStyle name="Normal 3 2 5 3 3 5 3" xfId="9278" xr:uid="{00000000-0005-0000-0000-0000E0190000}"/>
    <cellStyle name="Normal 3 2 5 3 3 6" xfId="3928" xr:uid="{00000000-0005-0000-0000-0000E1190000}"/>
    <cellStyle name="Normal 3 2 5 3 3 6 2" xfId="11124" xr:uid="{00000000-0005-0000-0000-0000E2190000}"/>
    <cellStyle name="Normal 3 2 5 3 3 7" xfId="7526" xr:uid="{00000000-0005-0000-0000-0000E3190000}"/>
    <cellStyle name="Normal 3 2 5 3 4" xfId="473" xr:uid="{00000000-0005-0000-0000-0000E4190000}"/>
    <cellStyle name="Normal 3 2 5 3 4 2" xfId="1352" xr:uid="{00000000-0005-0000-0000-0000E5190000}"/>
    <cellStyle name="Normal 3 2 5 3 4 2 2" xfId="3104" xr:uid="{00000000-0005-0000-0000-0000E6190000}"/>
    <cellStyle name="Normal 3 2 5 3 4 2 2 2" xfId="6702" xr:uid="{00000000-0005-0000-0000-0000E7190000}"/>
    <cellStyle name="Normal 3 2 5 3 4 2 2 2 2" xfId="13898" xr:uid="{00000000-0005-0000-0000-0000E8190000}"/>
    <cellStyle name="Normal 3 2 5 3 4 2 2 3" xfId="10300" xr:uid="{00000000-0005-0000-0000-0000E9190000}"/>
    <cellStyle name="Normal 3 2 5 3 4 2 3" xfId="4950" xr:uid="{00000000-0005-0000-0000-0000EA190000}"/>
    <cellStyle name="Normal 3 2 5 3 4 2 3 2" xfId="12146" xr:uid="{00000000-0005-0000-0000-0000EB190000}"/>
    <cellStyle name="Normal 3 2 5 3 4 2 4" xfId="8548" xr:uid="{00000000-0005-0000-0000-0000EC190000}"/>
    <cellStyle name="Normal 3 2 5 3 4 3" xfId="2228" xr:uid="{00000000-0005-0000-0000-0000ED190000}"/>
    <cellStyle name="Normal 3 2 5 3 4 3 2" xfId="5826" xr:uid="{00000000-0005-0000-0000-0000EE190000}"/>
    <cellStyle name="Normal 3 2 5 3 4 3 2 2" xfId="13022" xr:uid="{00000000-0005-0000-0000-0000EF190000}"/>
    <cellStyle name="Normal 3 2 5 3 4 3 3" xfId="9424" xr:uid="{00000000-0005-0000-0000-0000F0190000}"/>
    <cellStyle name="Normal 3 2 5 3 4 4" xfId="4074" xr:uid="{00000000-0005-0000-0000-0000F1190000}"/>
    <cellStyle name="Normal 3 2 5 3 4 4 2" xfId="11270" xr:uid="{00000000-0005-0000-0000-0000F2190000}"/>
    <cellStyle name="Normal 3 2 5 3 4 5" xfId="7672" xr:uid="{00000000-0005-0000-0000-0000F3190000}"/>
    <cellStyle name="Normal 3 2 5 3 5" xfId="768" xr:uid="{00000000-0005-0000-0000-0000F4190000}"/>
    <cellStyle name="Normal 3 2 5 3 5 2" xfId="1644" xr:uid="{00000000-0005-0000-0000-0000F5190000}"/>
    <cellStyle name="Normal 3 2 5 3 5 2 2" xfId="3396" xr:uid="{00000000-0005-0000-0000-0000F6190000}"/>
    <cellStyle name="Normal 3 2 5 3 5 2 2 2" xfId="6994" xr:uid="{00000000-0005-0000-0000-0000F7190000}"/>
    <cellStyle name="Normal 3 2 5 3 5 2 2 2 2" xfId="14190" xr:uid="{00000000-0005-0000-0000-0000F8190000}"/>
    <cellStyle name="Normal 3 2 5 3 5 2 2 3" xfId="10592" xr:uid="{00000000-0005-0000-0000-0000F9190000}"/>
    <cellStyle name="Normal 3 2 5 3 5 2 3" xfId="5242" xr:uid="{00000000-0005-0000-0000-0000FA190000}"/>
    <cellStyle name="Normal 3 2 5 3 5 2 3 2" xfId="12438" xr:uid="{00000000-0005-0000-0000-0000FB190000}"/>
    <cellStyle name="Normal 3 2 5 3 5 2 4" xfId="8840" xr:uid="{00000000-0005-0000-0000-0000FC190000}"/>
    <cellStyle name="Normal 3 2 5 3 5 3" xfId="2520" xr:uid="{00000000-0005-0000-0000-0000FD190000}"/>
    <cellStyle name="Normal 3 2 5 3 5 3 2" xfId="6118" xr:uid="{00000000-0005-0000-0000-0000FE190000}"/>
    <cellStyle name="Normal 3 2 5 3 5 3 2 2" xfId="13314" xr:uid="{00000000-0005-0000-0000-0000FF190000}"/>
    <cellStyle name="Normal 3 2 5 3 5 3 3" xfId="9716" xr:uid="{00000000-0005-0000-0000-0000001A0000}"/>
    <cellStyle name="Normal 3 2 5 3 5 4" xfId="4366" xr:uid="{00000000-0005-0000-0000-0000011A0000}"/>
    <cellStyle name="Normal 3 2 5 3 5 4 2" xfId="11562" xr:uid="{00000000-0005-0000-0000-0000021A0000}"/>
    <cellStyle name="Normal 3 2 5 3 5 5" xfId="7964" xr:uid="{00000000-0005-0000-0000-0000031A0000}"/>
    <cellStyle name="Normal 3 2 5 3 6" xfId="1060" xr:uid="{00000000-0005-0000-0000-0000041A0000}"/>
    <cellStyle name="Normal 3 2 5 3 6 2" xfId="2812" xr:uid="{00000000-0005-0000-0000-0000051A0000}"/>
    <cellStyle name="Normal 3 2 5 3 6 2 2" xfId="6410" xr:uid="{00000000-0005-0000-0000-0000061A0000}"/>
    <cellStyle name="Normal 3 2 5 3 6 2 2 2" xfId="13606" xr:uid="{00000000-0005-0000-0000-0000071A0000}"/>
    <cellStyle name="Normal 3 2 5 3 6 2 3" xfId="10008" xr:uid="{00000000-0005-0000-0000-0000081A0000}"/>
    <cellStyle name="Normal 3 2 5 3 6 3" xfId="4658" xr:uid="{00000000-0005-0000-0000-0000091A0000}"/>
    <cellStyle name="Normal 3 2 5 3 6 3 2" xfId="11854" xr:uid="{00000000-0005-0000-0000-00000A1A0000}"/>
    <cellStyle name="Normal 3 2 5 3 6 4" xfId="8256" xr:uid="{00000000-0005-0000-0000-00000B1A0000}"/>
    <cellStyle name="Normal 3 2 5 3 7" xfId="1936" xr:uid="{00000000-0005-0000-0000-00000C1A0000}"/>
    <cellStyle name="Normal 3 2 5 3 7 2" xfId="5534" xr:uid="{00000000-0005-0000-0000-00000D1A0000}"/>
    <cellStyle name="Normal 3 2 5 3 7 2 2" xfId="12730" xr:uid="{00000000-0005-0000-0000-00000E1A0000}"/>
    <cellStyle name="Normal 3 2 5 3 7 3" xfId="9132" xr:uid="{00000000-0005-0000-0000-00000F1A0000}"/>
    <cellStyle name="Normal 3 2 5 3 8" xfId="3702" xr:uid="{00000000-0005-0000-0000-0000101A0000}"/>
    <cellStyle name="Normal 3 2 5 3 8 2" xfId="7300" xr:uid="{00000000-0005-0000-0000-0000111A0000}"/>
    <cellStyle name="Normal 3 2 5 3 8 2 2" xfId="14496" xr:uid="{00000000-0005-0000-0000-0000121A0000}"/>
    <cellStyle name="Normal 3 2 5 3 8 3" xfId="10898" xr:uid="{00000000-0005-0000-0000-0000131A0000}"/>
    <cellStyle name="Normal 3 2 5 3 9" xfId="3782" xr:uid="{00000000-0005-0000-0000-0000141A0000}"/>
    <cellStyle name="Normal 3 2 5 3 9 2" xfId="10978" xr:uid="{00000000-0005-0000-0000-0000151A0000}"/>
    <cellStyle name="Normal 3 2 5 4" xfId="215" xr:uid="{00000000-0005-0000-0000-0000161A0000}"/>
    <cellStyle name="Normal 3 2 5 4 2" xfId="363" xr:uid="{00000000-0005-0000-0000-0000171A0000}"/>
    <cellStyle name="Normal 3 2 5 4 2 2" xfId="655" xr:uid="{00000000-0005-0000-0000-0000181A0000}"/>
    <cellStyle name="Normal 3 2 5 4 2 2 2" xfId="1534" xr:uid="{00000000-0005-0000-0000-0000191A0000}"/>
    <cellStyle name="Normal 3 2 5 4 2 2 2 2" xfId="3286" xr:uid="{00000000-0005-0000-0000-00001A1A0000}"/>
    <cellStyle name="Normal 3 2 5 4 2 2 2 2 2" xfId="6884" xr:uid="{00000000-0005-0000-0000-00001B1A0000}"/>
    <cellStyle name="Normal 3 2 5 4 2 2 2 2 2 2" xfId="14080" xr:uid="{00000000-0005-0000-0000-00001C1A0000}"/>
    <cellStyle name="Normal 3 2 5 4 2 2 2 2 3" xfId="10482" xr:uid="{00000000-0005-0000-0000-00001D1A0000}"/>
    <cellStyle name="Normal 3 2 5 4 2 2 2 3" xfId="5132" xr:uid="{00000000-0005-0000-0000-00001E1A0000}"/>
    <cellStyle name="Normal 3 2 5 4 2 2 2 3 2" xfId="12328" xr:uid="{00000000-0005-0000-0000-00001F1A0000}"/>
    <cellStyle name="Normal 3 2 5 4 2 2 2 4" xfId="8730" xr:uid="{00000000-0005-0000-0000-0000201A0000}"/>
    <cellStyle name="Normal 3 2 5 4 2 2 3" xfId="2410" xr:uid="{00000000-0005-0000-0000-0000211A0000}"/>
    <cellStyle name="Normal 3 2 5 4 2 2 3 2" xfId="6008" xr:uid="{00000000-0005-0000-0000-0000221A0000}"/>
    <cellStyle name="Normal 3 2 5 4 2 2 3 2 2" xfId="13204" xr:uid="{00000000-0005-0000-0000-0000231A0000}"/>
    <cellStyle name="Normal 3 2 5 4 2 2 3 3" xfId="9606" xr:uid="{00000000-0005-0000-0000-0000241A0000}"/>
    <cellStyle name="Normal 3 2 5 4 2 2 4" xfId="4256" xr:uid="{00000000-0005-0000-0000-0000251A0000}"/>
    <cellStyle name="Normal 3 2 5 4 2 2 4 2" xfId="11452" xr:uid="{00000000-0005-0000-0000-0000261A0000}"/>
    <cellStyle name="Normal 3 2 5 4 2 2 5" xfId="7854" xr:uid="{00000000-0005-0000-0000-0000271A0000}"/>
    <cellStyle name="Normal 3 2 5 4 2 3" xfId="950" xr:uid="{00000000-0005-0000-0000-0000281A0000}"/>
    <cellStyle name="Normal 3 2 5 4 2 3 2" xfId="1826" xr:uid="{00000000-0005-0000-0000-0000291A0000}"/>
    <cellStyle name="Normal 3 2 5 4 2 3 2 2" xfId="3578" xr:uid="{00000000-0005-0000-0000-00002A1A0000}"/>
    <cellStyle name="Normal 3 2 5 4 2 3 2 2 2" xfId="7176" xr:uid="{00000000-0005-0000-0000-00002B1A0000}"/>
    <cellStyle name="Normal 3 2 5 4 2 3 2 2 2 2" xfId="14372" xr:uid="{00000000-0005-0000-0000-00002C1A0000}"/>
    <cellStyle name="Normal 3 2 5 4 2 3 2 2 3" xfId="10774" xr:uid="{00000000-0005-0000-0000-00002D1A0000}"/>
    <cellStyle name="Normal 3 2 5 4 2 3 2 3" xfId="5424" xr:uid="{00000000-0005-0000-0000-00002E1A0000}"/>
    <cellStyle name="Normal 3 2 5 4 2 3 2 3 2" xfId="12620" xr:uid="{00000000-0005-0000-0000-00002F1A0000}"/>
    <cellStyle name="Normal 3 2 5 4 2 3 2 4" xfId="9022" xr:uid="{00000000-0005-0000-0000-0000301A0000}"/>
    <cellStyle name="Normal 3 2 5 4 2 3 3" xfId="2702" xr:uid="{00000000-0005-0000-0000-0000311A0000}"/>
    <cellStyle name="Normal 3 2 5 4 2 3 3 2" xfId="6300" xr:uid="{00000000-0005-0000-0000-0000321A0000}"/>
    <cellStyle name="Normal 3 2 5 4 2 3 3 2 2" xfId="13496" xr:uid="{00000000-0005-0000-0000-0000331A0000}"/>
    <cellStyle name="Normal 3 2 5 4 2 3 3 3" xfId="9898" xr:uid="{00000000-0005-0000-0000-0000341A0000}"/>
    <cellStyle name="Normal 3 2 5 4 2 3 4" xfId="4548" xr:uid="{00000000-0005-0000-0000-0000351A0000}"/>
    <cellStyle name="Normal 3 2 5 4 2 3 4 2" xfId="11744" xr:uid="{00000000-0005-0000-0000-0000361A0000}"/>
    <cellStyle name="Normal 3 2 5 4 2 3 5" xfId="8146" xr:uid="{00000000-0005-0000-0000-0000371A0000}"/>
    <cellStyle name="Normal 3 2 5 4 2 4" xfId="1242" xr:uid="{00000000-0005-0000-0000-0000381A0000}"/>
    <cellStyle name="Normal 3 2 5 4 2 4 2" xfId="2994" xr:uid="{00000000-0005-0000-0000-0000391A0000}"/>
    <cellStyle name="Normal 3 2 5 4 2 4 2 2" xfId="6592" xr:uid="{00000000-0005-0000-0000-00003A1A0000}"/>
    <cellStyle name="Normal 3 2 5 4 2 4 2 2 2" xfId="13788" xr:uid="{00000000-0005-0000-0000-00003B1A0000}"/>
    <cellStyle name="Normal 3 2 5 4 2 4 2 3" xfId="10190" xr:uid="{00000000-0005-0000-0000-00003C1A0000}"/>
    <cellStyle name="Normal 3 2 5 4 2 4 3" xfId="4840" xr:uid="{00000000-0005-0000-0000-00003D1A0000}"/>
    <cellStyle name="Normal 3 2 5 4 2 4 3 2" xfId="12036" xr:uid="{00000000-0005-0000-0000-00003E1A0000}"/>
    <cellStyle name="Normal 3 2 5 4 2 4 4" xfId="8438" xr:uid="{00000000-0005-0000-0000-00003F1A0000}"/>
    <cellStyle name="Normal 3 2 5 4 2 5" xfId="2118" xr:uid="{00000000-0005-0000-0000-0000401A0000}"/>
    <cellStyle name="Normal 3 2 5 4 2 5 2" xfId="5716" xr:uid="{00000000-0005-0000-0000-0000411A0000}"/>
    <cellStyle name="Normal 3 2 5 4 2 5 2 2" xfId="12912" xr:uid="{00000000-0005-0000-0000-0000421A0000}"/>
    <cellStyle name="Normal 3 2 5 4 2 5 3" xfId="9314" xr:uid="{00000000-0005-0000-0000-0000431A0000}"/>
    <cellStyle name="Normal 3 2 5 4 2 6" xfId="3964" xr:uid="{00000000-0005-0000-0000-0000441A0000}"/>
    <cellStyle name="Normal 3 2 5 4 2 6 2" xfId="11160" xr:uid="{00000000-0005-0000-0000-0000451A0000}"/>
    <cellStyle name="Normal 3 2 5 4 2 7" xfId="7562" xr:uid="{00000000-0005-0000-0000-0000461A0000}"/>
    <cellStyle name="Normal 3 2 5 4 3" xfId="509" xr:uid="{00000000-0005-0000-0000-0000471A0000}"/>
    <cellStyle name="Normal 3 2 5 4 3 2" xfId="1388" xr:uid="{00000000-0005-0000-0000-0000481A0000}"/>
    <cellStyle name="Normal 3 2 5 4 3 2 2" xfId="3140" xr:uid="{00000000-0005-0000-0000-0000491A0000}"/>
    <cellStyle name="Normal 3 2 5 4 3 2 2 2" xfId="6738" xr:uid="{00000000-0005-0000-0000-00004A1A0000}"/>
    <cellStyle name="Normal 3 2 5 4 3 2 2 2 2" xfId="13934" xr:uid="{00000000-0005-0000-0000-00004B1A0000}"/>
    <cellStyle name="Normal 3 2 5 4 3 2 2 3" xfId="10336" xr:uid="{00000000-0005-0000-0000-00004C1A0000}"/>
    <cellStyle name="Normal 3 2 5 4 3 2 3" xfId="4986" xr:uid="{00000000-0005-0000-0000-00004D1A0000}"/>
    <cellStyle name="Normal 3 2 5 4 3 2 3 2" xfId="12182" xr:uid="{00000000-0005-0000-0000-00004E1A0000}"/>
    <cellStyle name="Normal 3 2 5 4 3 2 4" xfId="8584" xr:uid="{00000000-0005-0000-0000-00004F1A0000}"/>
    <cellStyle name="Normal 3 2 5 4 3 3" xfId="2264" xr:uid="{00000000-0005-0000-0000-0000501A0000}"/>
    <cellStyle name="Normal 3 2 5 4 3 3 2" xfId="5862" xr:uid="{00000000-0005-0000-0000-0000511A0000}"/>
    <cellStyle name="Normal 3 2 5 4 3 3 2 2" xfId="13058" xr:uid="{00000000-0005-0000-0000-0000521A0000}"/>
    <cellStyle name="Normal 3 2 5 4 3 3 3" xfId="9460" xr:uid="{00000000-0005-0000-0000-0000531A0000}"/>
    <cellStyle name="Normal 3 2 5 4 3 4" xfId="4110" xr:uid="{00000000-0005-0000-0000-0000541A0000}"/>
    <cellStyle name="Normal 3 2 5 4 3 4 2" xfId="11306" xr:uid="{00000000-0005-0000-0000-0000551A0000}"/>
    <cellStyle name="Normal 3 2 5 4 3 5" xfId="7708" xr:uid="{00000000-0005-0000-0000-0000561A0000}"/>
    <cellStyle name="Normal 3 2 5 4 4" xfId="804" xr:uid="{00000000-0005-0000-0000-0000571A0000}"/>
    <cellStyle name="Normal 3 2 5 4 4 2" xfId="1680" xr:uid="{00000000-0005-0000-0000-0000581A0000}"/>
    <cellStyle name="Normal 3 2 5 4 4 2 2" xfId="3432" xr:uid="{00000000-0005-0000-0000-0000591A0000}"/>
    <cellStyle name="Normal 3 2 5 4 4 2 2 2" xfId="7030" xr:uid="{00000000-0005-0000-0000-00005A1A0000}"/>
    <cellStyle name="Normal 3 2 5 4 4 2 2 2 2" xfId="14226" xr:uid="{00000000-0005-0000-0000-00005B1A0000}"/>
    <cellStyle name="Normal 3 2 5 4 4 2 2 3" xfId="10628" xr:uid="{00000000-0005-0000-0000-00005C1A0000}"/>
    <cellStyle name="Normal 3 2 5 4 4 2 3" xfId="5278" xr:uid="{00000000-0005-0000-0000-00005D1A0000}"/>
    <cellStyle name="Normal 3 2 5 4 4 2 3 2" xfId="12474" xr:uid="{00000000-0005-0000-0000-00005E1A0000}"/>
    <cellStyle name="Normal 3 2 5 4 4 2 4" xfId="8876" xr:uid="{00000000-0005-0000-0000-00005F1A0000}"/>
    <cellStyle name="Normal 3 2 5 4 4 3" xfId="2556" xr:uid="{00000000-0005-0000-0000-0000601A0000}"/>
    <cellStyle name="Normal 3 2 5 4 4 3 2" xfId="6154" xr:uid="{00000000-0005-0000-0000-0000611A0000}"/>
    <cellStyle name="Normal 3 2 5 4 4 3 2 2" xfId="13350" xr:uid="{00000000-0005-0000-0000-0000621A0000}"/>
    <cellStyle name="Normal 3 2 5 4 4 3 3" xfId="9752" xr:uid="{00000000-0005-0000-0000-0000631A0000}"/>
    <cellStyle name="Normal 3 2 5 4 4 4" xfId="4402" xr:uid="{00000000-0005-0000-0000-0000641A0000}"/>
    <cellStyle name="Normal 3 2 5 4 4 4 2" xfId="11598" xr:uid="{00000000-0005-0000-0000-0000651A0000}"/>
    <cellStyle name="Normal 3 2 5 4 4 5" xfId="8000" xr:uid="{00000000-0005-0000-0000-0000661A0000}"/>
    <cellStyle name="Normal 3 2 5 4 5" xfId="1096" xr:uid="{00000000-0005-0000-0000-0000671A0000}"/>
    <cellStyle name="Normal 3 2 5 4 5 2" xfId="2848" xr:uid="{00000000-0005-0000-0000-0000681A0000}"/>
    <cellStyle name="Normal 3 2 5 4 5 2 2" xfId="6446" xr:uid="{00000000-0005-0000-0000-0000691A0000}"/>
    <cellStyle name="Normal 3 2 5 4 5 2 2 2" xfId="13642" xr:uid="{00000000-0005-0000-0000-00006A1A0000}"/>
    <cellStyle name="Normal 3 2 5 4 5 2 3" xfId="10044" xr:uid="{00000000-0005-0000-0000-00006B1A0000}"/>
    <cellStyle name="Normal 3 2 5 4 5 3" xfId="4694" xr:uid="{00000000-0005-0000-0000-00006C1A0000}"/>
    <cellStyle name="Normal 3 2 5 4 5 3 2" xfId="11890" xr:uid="{00000000-0005-0000-0000-00006D1A0000}"/>
    <cellStyle name="Normal 3 2 5 4 5 4" xfId="8292" xr:uid="{00000000-0005-0000-0000-00006E1A0000}"/>
    <cellStyle name="Normal 3 2 5 4 6" xfId="1972" xr:uid="{00000000-0005-0000-0000-00006F1A0000}"/>
    <cellStyle name="Normal 3 2 5 4 6 2" xfId="5570" xr:uid="{00000000-0005-0000-0000-0000701A0000}"/>
    <cellStyle name="Normal 3 2 5 4 6 2 2" xfId="12766" xr:uid="{00000000-0005-0000-0000-0000711A0000}"/>
    <cellStyle name="Normal 3 2 5 4 6 3" xfId="9168" xr:uid="{00000000-0005-0000-0000-0000721A0000}"/>
    <cellStyle name="Normal 3 2 5 4 7" xfId="3818" xr:uid="{00000000-0005-0000-0000-0000731A0000}"/>
    <cellStyle name="Normal 3 2 5 4 7 2" xfId="11014" xr:uid="{00000000-0005-0000-0000-0000741A0000}"/>
    <cellStyle name="Normal 3 2 5 4 8" xfId="7416" xr:uid="{00000000-0005-0000-0000-0000751A0000}"/>
    <cellStyle name="Normal 3 2 5 5" xfId="283" xr:uid="{00000000-0005-0000-0000-0000761A0000}"/>
    <cellStyle name="Normal 3 2 5 5 2" xfId="575" xr:uid="{00000000-0005-0000-0000-0000771A0000}"/>
    <cellStyle name="Normal 3 2 5 5 2 2" xfId="1454" xr:uid="{00000000-0005-0000-0000-0000781A0000}"/>
    <cellStyle name="Normal 3 2 5 5 2 2 2" xfId="3206" xr:uid="{00000000-0005-0000-0000-0000791A0000}"/>
    <cellStyle name="Normal 3 2 5 5 2 2 2 2" xfId="6804" xr:uid="{00000000-0005-0000-0000-00007A1A0000}"/>
    <cellStyle name="Normal 3 2 5 5 2 2 2 2 2" xfId="14000" xr:uid="{00000000-0005-0000-0000-00007B1A0000}"/>
    <cellStyle name="Normal 3 2 5 5 2 2 2 3" xfId="10402" xr:uid="{00000000-0005-0000-0000-00007C1A0000}"/>
    <cellStyle name="Normal 3 2 5 5 2 2 3" xfId="5052" xr:uid="{00000000-0005-0000-0000-00007D1A0000}"/>
    <cellStyle name="Normal 3 2 5 5 2 2 3 2" xfId="12248" xr:uid="{00000000-0005-0000-0000-00007E1A0000}"/>
    <cellStyle name="Normal 3 2 5 5 2 2 4" xfId="8650" xr:uid="{00000000-0005-0000-0000-00007F1A0000}"/>
    <cellStyle name="Normal 3 2 5 5 2 3" xfId="2330" xr:uid="{00000000-0005-0000-0000-0000801A0000}"/>
    <cellStyle name="Normal 3 2 5 5 2 3 2" xfId="5928" xr:uid="{00000000-0005-0000-0000-0000811A0000}"/>
    <cellStyle name="Normal 3 2 5 5 2 3 2 2" xfId="13124" xr:uid="{00000000-0005-0000-0000-0000821A0000}"/>
    <cellStyle name="Normal 3 2 5 5 2 3 3" xfId="9526" xr:uid="{00000000-0005-0000-0000-0000831A0000}"/>
    <cellStyle name="Normal 3 2 5 5 2 4" xfId="4176" xr:uid="{00000000-0005-0000-0000-0000841A0000}"/>
    <cellStyle name="Normal 3 2 5 5 2 4 2" xfId="11372" xr:uid="{00000000-0005-0000-0000-0000851A0000}"/>
    <cellStyle name="Normal 3 2 5 5 2 5" xfId="7774" xr:uid="{00000000-0005-0000-0000-0000861A0000}"/>
    <cellStyle name="Normal 3 2 5 5 3" xfId="870" xr:uid="{00000000-0005-0000-0000-0000871A0000}"/>
    <cellStyle name="Normal 3 2 5 5 3 2" xfId="1746" xr:uid="{00000000-0005-0000-0000-0000881A0000}"/>
    <cellStyle name="Normal 3 2 5 5 3 2 2" xfId="3498" xr:uid="{00000000-0005-0000-0000-0000891A0000}"/>
    <cellStyle name="Normal 3 2 5 5 3 2 2 2" xfId="7096" xr:uid="{00000000-0005-0000-0000-00008A1A0000}"/>
    <cellStyle name="Normal 3 2 5 5 3 2 2 2 2" xfId="14292" xr:uid="{00000000-0005-0000-0000-00008B1A0000}"/>
    <cellStyle name="Normal 3 2 5 5 3 2 2 3" xfId="10694" xr:uid="{00000000-0005-0000-0000-00008C1A0000}"/>
    <cellStyle name="Normal 3 2 5 5 3 2 3" xfId="5344" xr:uid="{00000000-0005-0000-0000-00008D1A0000}"/>
    <cellStyle name="Normal 3 2 5 5 3 2 3 2" xfId="12540" xr:uid="{00000000-0005-0000-0000-00008E1A0000}"/>
    <cellStyle name="Normal 3 2 5 5 3 2 4" xfId="8942" xr:uid="{00000000-0005-0000-0000-00008F1A0000}"/>
    <cellStyle name="Normal 3 2 5 5 3 3" xfId="2622" xr:uid="{00000000-0005-0000-0000-0000901A0000}"/>
    <cellStyle name="Normal 3 2 5 5 3 3 2" xfId="6220" xr:uid="{00000000-0005-0000-0000-0000911A0000}"/>
    <cellStyle name="Normal 3 2 5 5 3 3 2 2" xfId="13416" xr:uid="{00000000-0005-0000-0000-0000921A0000}"/>
    <cellStyle name="Normal 3 2 5 5 3 3 3" xfId="9818" xr:uid="{00000000-0005-0000-0000-0000931A0000}"/>
    <cellStyle name="Normal 3 2 5 5 3 4" xfId="4468" xr:uid="{00000000-0005-0000-0000-0000941A0000}"/>
    <cellStyle name="Normal 3 2 5 5 3 4 2" xfId="11664" xr:uid="{00000000-0005-0000-0000-0000951A0000}"/>
    <cellStyle name="Normal 3 2 5 5 3 5" xfId="8066" xr:uid="{00000000-0005-0000-0000-0000961A0000}"/>
    <cellStyle name="Normal 3 2 5 5 4" xfId="1162" xr:uid="{00000000-0005-0000-0000-0000971A0000}"/>
    <cellStyle name="Normal 3 2 5 5 4 2" xfId="2914" xr:uid="{00000000-0005-0000-0000-0000981A0000}"/>
    <cellStyle name="Normal 3 2 5 5 4 2 2" xfId="6512" xr:uid="{00000000-0005-0000-0000-0000991A0000}"/>
    <cellStyle name="Normal 3 2 5 5 4 2 2 2" xfId="13708" xr:uid="{00000000-0005-0000-0000-00009A1A0000}"/>
    <cellStyle name="Normal 3 2 5 5 4 2 3" xfId="10110" xr:uid="{00000000-0005-0000-0000-00009B1A0000}"/>
    <cellStyle name="Normal 3 2 5 5 4 3" xfId="4760" xr:uid="{00000000-0005-0000-0000-00009C1A0000}"/>
    <cellStyle name="Normal 3 2 5 5 4 3 2" xfId="11956" xr:uid="{00000000-0005-0000-0000-00009D1A0000}"/>
    <cellStyle name="Normal 3 2 5 5 4 4" xfId="8358" xr:uid="{00000000-0005-0000-0000-00009E1A0000}"/>
    <cellStyle name="Normal 3 2 5 5 5" xfId="2038" xr:uid="{00000000-0005-0000-0000-00009F1A0000}"/>
    <cellStyle name="Normal 3 2 5 5 5 2" xfId="5636" xr:uid="{00000000-0005-0000-0000-0000A01A0000}"/>
    <cellStyle name="Normal 3 2 5 5 5 2 2" xfId="12832" xr:uid="{00000000-0005-0000-0000-0000A11A0000}"/>
    <cellStyle name="Normal 3 2 5 5 5 3" xfId="9234" xr:uid="{00000000-0005-0000-0000-0000A21A0000}"/>
    <cellStyle name="Normal 3 2 5 5 6" xfId="3884" xr:uid="{00000000-0005-0000-0000-0000A31A0000}"/>
    <cellStyle name="Normal 3 2 5 5 6 2" xfId="11080" xr:uid="{00000000-0005-0000-0000-0000A41A0000}"/>
    <cellStyle name="Normal 3 2 5 5 7" xfId="7482" xr:uid="{00000000-0005-0000-0000-0000A51A0000}"/>
    <cellStyle name="Normal 3 2 5 6" xfId="429" xr:uid="{00000000-0005-0000-0000-0000A61A0000}"/>
    <cellStyle name="Normal 3 2 5 6 2" xfId="1308" xr:uid="{00000000-0005-0000-0000-0000A71A0000}"/>
    <cellStyle name="Normal 3 2 5 6 2 2" xfId="3060" xr:uid="{00000000-0005-0000-0000-0000A81A0000}"/>
    <cellStyle name="Normal 3 2 5 6 2 2 2" xfId="6658" xr:uid="{00000000-0005-0000-0000-0000A91A0000}"/>
    <cellStyle name="Normal 3 2 5 6 2 2 2 2" xfId="13854" xr:uid="{00000000-0005-0000-0000-0000AA1A0000}"/>
    <cellStyle name="Normal 3 2 5 6 2 2 3" xfId="10256" xr:uid="{00000000-0005-0000-0000-0000AB1A0000}"/>
    <cellStyle name="Normal 3 2 5 6 2 3" xfId="4906" xr:uid="{00000000-0005-0000-0000-0000AC1A0000}"/>
    <cellStyle name="Normal 3 2 5 6 2 3 2" xfId="12102" xr:uid="{00000000-0005-0000-0000-0000AD1A0000}"/>
    <cellStyle name="Normal 3 2 5 6 2 4" xfId="8504" xr:uid="{00000000-0005-0000-0000-0000AE1A0000}"/>
    <cellStyle name="Normal 3 2 5 6 3" xfId="2184" xr:uid="{00000000-0005-0000-0000-0000AF1A0000}"/>
    <cellStyle name="Normal 3 2 5 6 3 2" xfId="5782" xr:uid="{00000000-0005-0000-0000-0000B01A0000}"/>
    <cellStyle name="Normal 3 2 5 6 3 2 2" xfId="12978" xr:uid="{00000000-0005-0000-0000-0000B11A0000}"/>
    <cellStyle name="Normal 3 2 5 6 3 3" xfId="9380" xr:uid="{00000000-0005-0000-0000-0000B21A0000}"/>
    <cellStyle name="Normal 3 2 5 6 4" xfId="4030" xr:uid="{00000000-0005-0000-0000-0000B31A0000}"/>
    <cellStyle name="Normal 3 2 5 6 4 2" xfId="11226" xr:uid="{00000000-0005-0000-0000-0000B41A0000}"/>
    <cellStyle name="Normal 3 2 5 6 5" xfId="7628" xr:uid="{00000000-0005-0000-0000-0000B51A0000}"/>
    <cellStyle name="Normal 3 2 5 7" xfId="724" xr:uid="{00000000-0005-0000-0000-0000B61A0000}"/>
    <cellStyle name="Normal 3 2 5 7 2" xfId="1600" xr:uid="{00000000-0005-0000-0000-0000B71A0000}"/>
    <cellStyle name="Normal 3 2 5 7 2 2" xfId="3352" xr:uid="{00000000-0005-0000-0000-0000B81A0000}"/>
    <cellStyle name="Normal 3 2 5 7 2 2 2" xfId="6950" xr:uid="{00000000-0005-0000-0000-0000B91A0000}"/>
    <cellStyle name="Normal 3 2 5 7 2 2 2 2" xfId="14146" xr:uid="{00000000-0005-0000-0000-0000BA1A0000}"/>
    <cellStyle name="Normal 3 2 5 7 2 2 3" xfId="10548" xr:uid="{00000000-0005-0000-0000-0000BB1A0000}"/>
    <cellStyle name="Normal 3 2 5 7 2 3" xfId="5198" xr:uid="{00000000-0005-0000-0000-0000BC1A0000}"/>
    <cellStyle name="Normal 3 2 5 7 2 3 2" xfId="12394" xr:uid="{00000000-0005-0000-0000-0000BD1A0000}"/>
    <cellStyle name="Normal 3 2 5 7 2 4" xfId="8796" xr:uid="{00000000-0005-0000-0000-0000BE1A0000}"/>
    <cellStyle name="Normal 3 2 5 7 3" xfId="2476" xr:uid="{00000000-0005-0000-0000-0000BF1A0000}"/>
    <cellStyle name="Normal 3 2 5 7 3 2" xfId="6074" xr:uid="{00000000-0005-0000-0000-0000C01A0000}"/>
    <cellStyle name="Normal 3 2 5 7 3 2 2" xfId="13270" xr:uid="{00000000-0005-0000-0000-0000C11A0000}"/>
    <cellStyle name="Normal 3 2 5 7 3 3" xfId="9672" xr:uid="{00000000-0005-0000-0000-0000C21A0000}"/>
    <cellStyle name="Normal 3 2 5 7 4" xfId="4322" xr:uid="{00000000-0005-0000-0000-0000C31A0000}"/>
    <cellStyle name="Normal 3 2 5 7 4 2" xfId="11518" xr:uid="{00000000-0005-0000-0000-0000C41A0000}"/>
    <cellStyle name="Normal 3 2 5 7 5" xfId="7920" xr:uid="{00000000-0005-0000-0000-0000C51A0000}"/>
    <cellStyle name="Normal 3 2 5 8" xfId="1016" xr:uid="{00000000-0005-0000-0000-0000C61A0000}"/>
    <cellStyle name="Normal 3 2 5 8 2" xfId="2768" xr:uid="{00000000-0005-0000-0000-0000C71A0000}"/>
    <cellStyle name="Normal 3 2 5 8 2 2" xfId="6366" xr:uid="{00000000-0005-0000-0000-0000C81A0000}"/>
    <cellStyle name="Normal 3 2 5 8 2 2 2" xfId="13562" xr:uid="{00000000-0005-0000-0000-0000C91A0000}"/>
    <cellStyle name="Normal 3 2 5 8 2 3" xfId="9964" xr:uid="{00000000-0005-0000-0000-0000CA1A0000}"/>
    <cellStyle name="Normal 3 2 5 8 3" xfId="4614" xr:uid="{00000000-0005-0000-0000-0000CB1A0000}"/>
    <cellStyle name="Normal 3 2 5 8 3 2" xfId="11810" xr:uid="{00000000-0005-0000-0000-0000CC1A0000}"/>
    <cellStyle name="Normal 3 2 5 8 4" xfId="8212" xr:uid="{00000000-0005-0000-0000-0000CD1A0000}"/>
    <cellStyle name="Normal 3 2 5 9" xfId="1892" xr:uid="{00000000-0005-0000-0000-0000CE1A0000}"/>
    <cellStyle name="Normal 3 2 5 9 2" xfId="5490" xr:uid="{00000000-0005-0000-0000-0000CF1A0000}"/>
    <cellStyle name="Normal 3 2 5 9 2 2" xfId="12686" xr:uid="{00000000-0005-0000-0000-0000D01A0000}"/>
    <cellStyle name="Normal 3 2 5 9 3" xfId="9088" xr:uid="{00000000-0005-0000-0000-0000D11A0000}"/>
    <cellStyle name="Normal 3 2 6" xfId="57" xr:uid="{00000000-0005-0000-0000-0000D21A0000}"/>
    <cellStyle name="Normal 3 2 6 10" xfId="7350" xr:uid="{00000000-0005-0000-0000-0000D31A0000}"/>
    <cellStyle name="Normal 3 2 6 11" xfId="144" xr:uid="{00000000-0005-0000-0000-0000D41A0000}"/>
    <cellStyle name="Normal 3 2 6 2" xfId="229" xr:uid="{00000000-0005-0000-0000-0000D51A0000}"/>
    <cellStyle name="Normal 3 2 6 2 2" xfId="377" xr:uid="{00000000-0005-0000-0000-0000D61A0000}"/>
    <cellStyle name="Normal 3 2 6 2 2 2" xfId="669" xr:uid="{00000000-0005-0000-0000-0000D71A0000}"/>
    <cellStyle name="Normal 3 2 6 2 2 2 2" xfId="1548" xr:uid="{00000000-0005-0000-0000-0000D81A0000}"/>
    <cellStyle name="Normal 3 2 6 2 2 2 2 2" xfId="3300" xr:uid="{00000000-0005-0000-0000-0000D91A0000}"/>
    <cellStyle name="Normal 3 2 6 2 2 2 2 2 2" xfId="6898" xr:uid="{00000000-0005-0000-0000-0000DA1A0000}"/>
    <cellStyle name="Normal 3 2 6 2 2 2 2 2 2 2" xfId="14094" xr:uid="{00000000-0005-0000-0000-0000DB1A0000}"/>
    <cellStyle name="Normal 3 2 6 2 2 2 2 2 3" xfId="10496" xr:uid="{00000000-0005-0000-0000-0000DC1A0000}"/>
    <cellStyle name="Normal 3 2 6 2 2 2 2 3" xfId="5146" xr:uid="{00000000-0005-0000-0000-0000DD1A0000}"/>
    <cellStyle name="Normal 3 2 6 2 2 2 2 3 2" xfId="12342" xr:uid="{00000000-0005-0000-0000-0000DE1A0000}"/>
    <cellStyle name="Normal 3 2 6 2 2 2 2 4" xfId="8744" xr:uid="{00000000-0005-0000-0000-0000DF1A0000}"/>
    <cellStyle name="Normal 3 2 6 2 2 2 3" xfId="2424" xr:uid="{00000000-0005-0000-0000-0000E01A0000}"/>
    <cellStyle name="Normal 3 2 6 2 2 2 3 2" xfId="6022" xr:uid="{00000000-0005-0000-0000-0000E11A0000}"/>
    <cellStyle name="Normal 3 2 6 2 2 2 3 2 2" xfId="13218" xr:uid="{00000000-0005-0000-0000-0000E21A0000}"/>
    <cellStyle name="Normal 3 2 6 2 2 2 3 3" xfId="9620" xr:uid="{00000000-0005-0000-0000-0000E31A0000}"/>
    <cellStyle name="Normal 3 2 6 2 2 2 4" xfId="4270" xr:uid="{00000000-0005-0000-0000-0000E41A0000}"/>
    <cellStyle name="Normal 3 2 6 2 2 2 4 2" xfId="11466" xr:uid="{00000000-0005-0000-0000-0000E51A0000}"/>
    <cellStyle name="Normal 3 2 6 2 2 2 5" xfId="7868" xr:uid="{00000000-0005-0000-0000-0000E61A0000}"/>
    <cellStyle name="Normal 3 2 6 2 2 3" xfId="964" xr:uid="{00000000-0005-0000-0000-0000E71A0000}"/>
    <cellStyle name="Normal 3 2 6 2 2 3 2" xfId="1840" xr:uid="{00000000-0005-0000-0000-0000E81A0000}"/>
    <cellStyle name="Normal 3 2 6 2 2 3 2 2" xfId="3592" xr:uid="{00000000-0005-0000-0000-0000E91A0000}"/>
    <cellStyle name="Normal 3 2 6 2 2 3 2 2 2" xfId="7190" xr:uid="{00000000-0005-0000-0000-0000EA1A0000}"/>
    <cellStyle name="Normal 3 2 6 2 2 3 2 2 2 2" xfId="14386" xr:uid="{00000000-0005-0000-0000-0000EB1A0000}"/>
    <cellStyle name="Normal 3 2 6 2 2 3 2 2 3" xfId="10788" xr:uid="{00000000-0005-0000-0000-0000EC1A0000}"/>
    <cellStyle name="Normal 3 2 6 2 2 3 2 3" xfId="5438" xr:uid="{00000000-0005-0000-0000-0000ED1A0000}"/>
    <cellStyle name="Normal 3 2 6 2 2 3 2 3 2" xfId="12634" xr:uid="{00000000-0005-0000-0000-0000EE1A0000}"/>
    <cellStyle name="Normal 3 2 6 2 2 3 2 4" xfId="9036" xr:uid="{00000000-0005-0000-0000-0000EF1A0000}"/>
    <cellStyle name="Normal 3 2 6 2 2 3 3" xfId="2716" xr:uid="{00000000-0005-0000-0000-0000F01A0000}"/>
    <cellStyle name="Normal 3 2 6 2 2 3 3 2" xfId="6314" xr:uid="{00000000-0005-0000-0000-0000F11A0000}"/>
    <cellStyle name="Normal 3 2 6 2 2 3 3 2 2" xfId="13510" xr:uid="{00000000-0005-0000-0000-0000F21A0000}"/>
    <cellStyle name="Normal 3 2 6 2 2 3 3 3" xfId="9912" xr:uid="{00000000-0005-0000-0000-0000F31A0000}"/>
    <cellStyle name="Normal 3 2 6 2 2 3 4" xfId="4562" xr:uid="{00000000-0005-0000-0000-0000F41A0000}"/>
    <cellStyle name="Normal 3 2 6 2 2 3 4 2" xfId="11758" xr:uid="{00000000-0005-0000-0000-0000F51A0000}"/>
    <cellStyle name="Normal 3 2 6 2 2 3 5" xfId="8160" xr:uid="{00000000-0005-0000-0000-0000F61A0000}"/>
    <cellStyle name="Normal 3 2 6 2 2 4" xfId="1256" xr:uid="{00000000-0005-0000-0000-0000F71A0000}"/>
    <cellStyle name="Normal 3 2 6 2 2 4 2" xfId="3008" xr:uid="{00000000-0005-0000-0000-0000F81A0000}"/>
    <cellStyle name="Normal 3 2 6 2 2 4 2 2" xfId="6606" xr:uid="{00000000-0005-0000-0000-0000F91A0000}"/>
    <cellStyle name="Normal 3 2 6 2 2 4 2 2 2" xfId="13802" xr:uid="{00000000-0005-0000-0000-0000FA1A0000}"/>
    <cellStyle name="Normal 3 2 6 2 2 4 2 3" xfId="10204" xr:uid="{00000000-0005-0000-0000-0000FB1A0000}"/>
    <cellStyle name="Normal 3 2 6 2 2 4 3" xfId="4854" xr:uid="{00000000-0005-0000-0000-0000FC1A0000}"/>
    <cellStyle name="Normal 3 2 6 2 2 4 3 2" xfId="12050" xr:uid="{00000000-0005-0000-0000-0000FD1A0000}"/>
    <cellStyle name="Normal 3 2 6 2 2 4 4" xfId="8452" xr:uid="{00000000-0005-0000-0000-0000FE1A0000}"/>
    <cellStyle name="Normal 3 2 6 2 2 5" xfId="2132" xr:uid="{00000000-0005-0000-0000-0000FF1A0000}"/>
    <cellStyle name="Normal 3 2 6 2 2 5 2" xfId="5730" xr:uid="{00000000-0005-0000-0000-0000001B0000}"/>
    <cellStyle name="Normal 3 2 6 2 2 5 2 2" xfId="12926" xr:uid="{00000000-0005-0000-0000-0000011B0000}"/>
    <cellStyle name="Normal 3 2 6 2 2 5 3" xfId="9328" xr:uid="{00000000-0005-0000-0000-0000021B0000}"/>
    <cellStyle name="Normal 3 2 6 2 2 6" xfId="3978" xr:uid="{00000000-0005-0000-0000-0000031B0000}"/>
    <cellStyle name="Normal 3 2 6 2 2 6 2" xfId="11174" xr:uid="{00000000-0005-0000-0000-0000041B0000}"/>
    <cellStyle name="Normal 3 2 6 2 2 7" xfId="7576" xr:uid="{00000000-0005-0000-0000-0000051B0000}"/>
    <cellStyle name="Normal 3 2 6 2 3" xfId="523" xr:uid="{00000000-0005-0000-0000-0000061B0000}"/>
    <cellStyle name="Normal 3 2 6 2 3 2" xfId="1402" xr:uid="{00000000-0005-0000-0000-0000071B0000}"/>
    <cellStyle name="Normal 3 2 6 2 3 2 2" xfId="3154" xr:uid="{00000000-0005-0000-0000-0000081B0000}"/>
    <cellStyle name="Normal 3 2 6 2 3 2 2 2" xfId="6752" xr:uid="{00000000-0005-0000-0000-0000091B0000}"/>
    <cellStyle name="Normal 3 2 6 2 3 2 2 2 2" xfId="13948" xr:uid="{00000000-0005-0000-0000-00000A1B0000}"/>
    <cellStyle name="Normal 3 2 6 2 3 2 2 3" xfId="10350" xr:uid="{00000000-0005-0000-0000-00000B1B0000}"/>
    <cellStyle name="Normal 3 2 6 2 3 2 3" xfId="5000" xr:uid="{00000000-0005-0000-0000-00000C1B0000}"/>
    <cellStyle name="Normal 3 2 6 2 3 2 3 2" xfId="12196" xr:uid="{00000000-0005-0000-0000-00000D1B0000}"/>
    <cellStyle name="Normal 3 2 6 2 3 2 4" xfId="8598" xr:uid="{00000000-0005-0000-0000-00000E1B0000}"/>
    <cellStyle name="Normal 3 2 6 2 3 3" xfId="2278" xr:uid="{00000000-0005-0000-0000-00000F1B0000}"/>
    <cellStyle name="Normal 3 2 6 2 3 3 2" xfId="5876" xr:uid="{00000000-0005-0000-0000-0000101B0000}"/>
    <cellStyle name="Normal 3 2 6 2 3 3 2 2" xfId="13072" xr:uid="{00000000-0005-0000-0000-0000111B0000}"/>
    <cellStyle name="Normal 3 2 6 2 3 3 3" xfId="9474" xr:uid="{00000000-0005-0000-0000-0000121B0000}"/>
    <cellStyle name="Normal 3 2 6 2 3 4" xfId="4124" xr:uid="{00000000-0005-0000-0000-0000131B0000}"/>
    <cellStyle name="Normal 3 2 6 2 3 4 2" xfId="11320" xr:uid="{00000000-0005-0000-0000-0000141B0000}"/>
    <cellStyle name="Normal 3 2 6 2 3 5" xfId="7722" xr:uid="{00000000-0005-0000-0000-0000151B0000}"/>
    <cellStyle name="Normal 3 2 6 2 4" xfId="818" xr:uid="{00000000-0005-0000-0000-0000161B0000}"/>
    <cellStyle name="Normal 3 2 6 2 4 2" xfId="1694" xr:uid="{00000000-0005-0000-0000-0000171B0000}"/>
    <cellStyle name="Normal 3 2 6 2 4 2 2" xfId="3446" xr:uid="{00000000-0005-0000-0000-0000181B0000}"/>
    <cellStyle name="Normal 3 2 6 2 4 2 2 2" xfId="7044" xr:uid="{00000000-0005-0000-0000-0000191B0000}"/>
    <cellStyle name="Normal 3 2 6 2 4 2 2 2 2" xfId="14240" xr:uid="{00000000-0005-0000-0000-00001A1B0000}"/>
    <cellStyle name="Normal 3 2 6 2 4 2 2 3" xfId="10642" xr:uid="{00000000-0005-0000-0000-00001B1B0000}"/>
    <cellStyle name="Normal 3 2 6 2 4 2 3" xfId="5292" xr:uid="{00000000-0005-0000-0000-00001C1B0000}"/>
    <cellStyle name="Normal 3 2 6 2 4 2 3 2" xfId="12488" xr:uid="{00000000-0005-0000-0000-00001D1B0000}"/>
    <cellStyle name="Normal 3 2 6 2 4 2 4" xfId="8890" xr:uid="{00000000-0005-0000-0000-00001E1B0000}"/>
    <cellStyle name="Normal 3 2 6 2 4 3" xfId="2570" xr:uid="{00000000-0005-0000-0000-00001F1B0000}"/>
    <cellStyle name="Normal 3 2 6 2 4 3 2" xfId="6168" xr:uid="{00000000-0005-0000-0000-0000201B0000}"/>
    <cellStyle name="Normal 3 2 6 2 4 3 2 2" xfId="13364" xr:uid="{00000000-0005-0000-0000-0000211B0000}"/>
    <cellStyle name="Normal 3 2 6 2 4 3 3" xfId="9766" xr:uid="{00000000-0005-0000-0000-0000221B0000}"/>
    <cellStyle name="Normal 3 2 6 2 4 4" xfId="4416" xr:uid="{00000000-0005-0000-0000-0000231B0000}"/>
    <cellStyle name="Normal 3 2 6 2 4 4 2" xfId="11612" xr:uid="{00000000-0005-0000-0000-0000241B0000}"/>
    <cellStyle name="Normal 3 2 6 2 4 5" xfId="8014" xr:uid="{00000000-0005-0000-0000-0000251B0000}"/>
    <cellStyle name="Normal 3 2 6 2 5" xfId="1110" xr:uid="{00000000-0005-0000-0000-0000261B0000}"/>
    <cellStyle name="Normal 3 2 6 2 5 2" xfId="2862" xr:uid="{00000000-0005-0000-0000-0000271B0000}"/>
    <cellStyle name="Normal 3 2 6 2 5 2 2" xfId="6460" xr:uid="{00000000-0005-0000-0000-0000281B0000}"/>
    <cellStyle name="Normal 3 2 6 2 5 2 2 2" xfId="13656" xr:uid="{00000000-0005-0000-0000-0000291B0000}"/>
    <cellStyle name="Normal 3 2 6 2 5 2 3" xfId="10058" xr:uid="{00000000-0005-0000-0000-00002A1B0000}"/>
    <cellStyle name="Normal 3 2 6 2 5 3" xfId="4708" xr:uid="{00000000-0005-0000-0000-00002B1B0000}"/>
    <cellStyle name="Normal 3 2 6 2 5 3 2" xfId="11904" xr:uid="{00000000-0005-0000-0000-00002C1B0000}"/>
    <cellStyle name="Normal 3 2 6 2 5 4" xfId="8306" xr:uid="{00000000-0005-0000-0000-00002D1B0000}"/>
    <cellStyle name="Normal 3 2 6 2 6" xfId="1986" xr:uid="{00000000-0005-0000-0000-00002E1B0000}"/>
    <cellStyle name="Normal 3 2 6 2 6 2" xfId="5584" xr:uid="{00000000-0005-0000-0000-00002F1B0000}"/>
    <cellStyle name="Normal 3 2 6 2 6 2 2" xfId="12780" xr:uid="{00000000-0005-0000-0000-0000301B0000}"/>
    <cellStyle name="Normal 3 2 6 2 6 3" xfId="9182" xr:uid="{00000000-0005-0000-0000-0000311B0000}"/>
    <cellStyle name="Normal 3 2 6 2 7" xfId="3832" xr:uid="{00000000-0005-0000-0000-0000321B0000}"/>
    <cellStyle name="Normal 3 2 6 2 7 2" xfId="11028" xr:uid="{00000000-0005-0000-0000-0000331B0000}"/>
    <cellStyle name="Normal 3 2 6 2 8" xfId="7430" xr:uid="{00000000-0005-0000-0000-0000341B0000}"/>
    <cellStyle name="Normal 3 2 6 3" xfId="297" xr:uid="{00000000-0005-0000-0000-0000351B0000}"/>
    <cellStyle name="Normal 3 2 6 3 2" xfId="589" xr:uid="{00000000-0005-0000-0000-0000361B0000}"/>
    <cellStyle name="Normal 3 2 6 3 2 2" xfId="1468" xr:uid="{00000000-0005-0000-0000-0000371B0000}"/>
    <cellStyle name="Normal 3 2 6 3 2 2 2" xfId="3220" xr:uid="{00000000-0005-0000-0000-0000381B0000}"/>
    <cellStyle name="Normal 3 2 6 3 2 2 2 2" xfId="6818" xr:uid="{00000000-0005-0000-0000-0000391B0000}"/>
    <cellStyle name="Normal 3 2 6 3 2 2 2 2 2" xfId="14014" xr:uid="{00000000-0005-0000-0000-00003A1B0000}"/>
    <cellStyle name="Normal 3 2 6 3 2 2 2 3" xfId="10416" xr:uid="{00000000-0005-0000-0000-00003B1B0000}"/>
    <cellStyle name="Normal 3 2 6 3 2 2 3" xfId="5066" xr:uid="{00000000-0005-0000-0000-00003C1B0000}"/>
    <cellStyle name="Normal 3 2 6 3 2 2 3 2" xfId="12262" xr:uid="{00000000-0005-0000-0000-00003D1B0000}"/>
    <cellStyle name="Normal 3 2 6 3 2 2 4" xfId="8664" xr:uid="{00000000-0005-0000-0000-00003E1B0000}"/>
    <cellStyle name="Normal 3 2 6 3 2 3" xfId="2344" xr:uid="{00000000-0005-0000-0000-00003F1B0000}"/>
    <cellStyle name="Normal 3 2 6 3 2 3 2" xfId="5942" xr:uid="{00000000-0005-0000-0000-0000401B0000}"/>
    <cellStyle name="Normal 3 2 6 3 2 3 2 2" xfId="13138" xr:uid="{00000000-0005-0000-0000-0000411B0000}"/>
    <cellStyle name="Normal 3 2 6 3 2 3 3" xfId="9540" xr:uid="{00000000-0005-0000-0000-0000421B0000}"/>
    <cellStyle name="Normal 3 2 6 3 2 4" xfId="4190" xr:uid="{00000000-0005-0000-0000-0000431B0000}"/>
    <cellStyle name="Normal 3 2 6 3 2 4 2" xfId="11386" xr:uid="{00000000-0005-0000-0000-0000441B0000}"/>
    <cellStyle name="Normal 3 2 6 3 2 5" xfId="7788" xr:uid="{00000000-0005-0000-0000-0000451B0000}"/>
    <cellStyle name="Normal 3 2 6 3 3" xfId="884" xr:uid="{00000000-0005-0000-0000-0000461B0000}"/>
    <cellStyle name="Normal 3 2 6 3 3 2" xfId="1760" xr:uid="{00000000-0005-0000-0000-0000471B0000}"/>
    <cellStyle name="Normal 3 2 6 3 3 2 2" xfId="3512" xr:uid="{00000000-0005-0000-0000-0000481B0000}"/>
    <cellStyle name="Normal 3 2 6 3 3 2 2 2" xfId="7110" xr:uid="{00000000-0005-0000-0000-0000491B0000}"/>
    <cellStyle name="Normal 3 2 6 3 3 2 2 2 2" xfId="14306" xr:uid="{00000000-0005-0000-0000-00004A1B0000}"/>
    <cellStyle name="Normal 3 2 6 3 3 2 2 3" xfId="10708" xr:uid="{00000000-0005-0000-0000-00004B1B0000}"/>
    <cellStyle name="Normal 3 2 6 3 3 2 3" xfId="5358" xr:uid="{00000000-0005-0000-0000-00004C1B0000}"/>
    <cellStyle name="Normal 3 2 6 3 3 2 3 2" xfId="12554" xr:uid="{00000000-0005-0000-0000-00004D1B0000}"/>
    <cellStyle name="Normal 3 2 6 3 3 2 4" xfId="8956" xr:uid="{00000000-0005-0000-0000-00004E1B0000}"/>
    <cellStyle name="Normal 3 2 6 3 3 3" xfId="2636" xr:uid="{00000000-0005-0000-0000-00004F1B0000}"/>
    <cellStyle name="Normal 3 2 6 3 3 3 2" xfId="6234" xr:uid="{00000000-0005-0000-0000-0000501B0000}"/>
    <cellStyle name="Normal 3 2 6 3 3 3 2 2" xfId="13430" xr:uid="{00000000-0005-0000-0000-0000511B0000}"/>
    <cellStyle name="Normal 3 2 6 3 3 3 3" xfId="9832" xr:uid="{00000000-0005-0000-0000-0000521B0000}"/>
    <cellStyle name="Normal 3 2 6 3 3 4" xfId="4482" xr:uid="{00000000-0005-0000-0000-0000531B0000}"/>
    <cellStyle name="Normal 3 2 6 3 3 4 2" xfId="11678" xr:uid="{00000000-0005-0000-0000-0000541B0000}"/>
    <cellStyle name="Normal 3 2 6 3 3 5" xfId="8080" xr:uid="{00000000-0005-0000-0000-0000551B0000}"/>
    <cellStyle name="Normal 3 2 6 3 4" xfId="1176" xr:uid="{00000000-0005-0000-0000-0000561B0000}"/>
    <cellStyle name="Normal 3 2 6 3 4 2" xfId="2928" xr:uid="{00000000-0005-0000-0000-0000571B0000}"/>
    <cellStyle name="Normal 3 2 6 3 4 2 2" xfId="6526" xr:uid="{00000000-0005-0000-0000-0000581B0000}"/>
    <cellStyle name="Normal 3 2 6 3 4 2 2 2" xfId="13722" xr:uid="{00000000-0005-0000-0000-0000591B0000}"/>
    <cellStyle name="Normal 3 2 6 3 4 2 3" xfId="10124" xr:uid="{00000000-0005-0000-0000-00005A1B0000}"/>
    <cellStyle name="Normal 3 2 6 3 4 3" xfId="4774" xr:uid="{00000000-0005-0000-0000-00005B1B0000}"/>
    <cellStyle name="Normal 3 2 6 3 4 3 2" xfId="11970" xr:uid="{00000000-0005-0000-0000-00005C1B0000}"/>
    <cellStyle name="Normal 3 2 6 3 4 4" xfId="8372" xr:uid="{00000000-0005-0000-0000-00005D1B0000}"/>
    <cellStyle name="Normal 3 2 6 3 5" xfId="2052" xr:uid="{00000000-0005-0000-0000-00005E1B0000}"/>
    <cellStyle name="Normal 3 2 6 3 5 2" xfId="5650" xr:uid="{00000000-0005-0000-0000-00005F1B0000}"/>
    <cellStyle name="Normal 3 2 6 3 5 2 2" xfId="12846" xr:uid="{00000000-0005-0000-0000-0000601B0000}"/>
    <cellStyle name="Normal 3 2 6 3 5 3" xfId="9248" xr:uid="{00000000-0005-0000-0000-0000611B0000}"/>
    <cellStyle name="Normal 3 2 6 3 6" xfId="3898" xr:uid="{00000000-0005-0000-0000-0000621B0000}"/>
    <cellStyle name="Normal 3 2 6 3 6 2" xfId="11094" xr:uid="{00000000-0005-0000-0000-0000631B0000}"/>
    <cellStyle name="Normal 3 2 6 3 7" xfId="7496" xr:uid="{00000000-0005-0000-0000-0000641B0000}"/>
    <cellStyle name="Normal 3 2 6 4" xfId="443" xr:uid="{00000000-0005-0000-0000-0000651B0000}"/>
    <cellStyle name="Normal 3 2 6 4 2" xfId="1322" xr:uid="{00000000-0005-0000-0000-0000661B0000}"/>
    <cellStyle name="Normal 3 2 6 4 2 2" xfId="3074" xr:uid="{00000000-0005-0000-0000-0000671B0000}"/>
    <cellStyle name="Normal 3 2 6 4 2 2 2" xfId="6672" xr:uid="{00000000-0005-0000-0000-0000681B0000}"/>
    <cellStyle name="Normal 3 2 6 4 2 2 2 2" xfId="13868" xr:uid="{00000000-0005-0000-0000-0000691B0000}"/>
    <cellStyle name="Normal 3 2 6 4 2 2 3" xfId="10270" xr:uid="{00000000-0005-0000-0000-00006A1B0000}"/>
    <cellStyle name="Normal 3 2 6 4 2 3" xfId="4920" xr:uid="{00000000-0005-0000-0000-00006B1B0000}"/>
    <cellStyle name="Normal 3 2 6 4 2 3 2" xfId="12116" xr:uid="{00000000-0005-0000-0000-00006C1B0000}"/>
    <cellStyle name="Normal 3 2 6 4 2 4" xfId="8518" xr:uid="{00000000-0005-0000-0000-00006D1B0000}"/>
    <cellStyle name="Normal 3 2 6 4 3" xfId="2198" xr:uid="{00000000-0005-0000-0000-00006E1B0000}"/>
    <cellStyle name="Normal 3 2 6 4 3 2" xfId="5796" xr:uid="{00000000-0005-0000-0000-00006F1B0000}"/>
    <cellStyle name="Normal 3 2 6 4 3 2 2" xfId="12992" xr:uid="{00000000-0005-0000-0000-0000701B0000}"/>
    <cellStyle name="Normal 3 2 6 4 3 3" xfId="9394" xr:uid="{00000000-0005-0000-0000-0000711B0000}"/>
    <cellStyle name="Normal 3 2 6 4 4" xfId="4044" xr:uid="{00000000-0005-0000-0000-0000721B0000}"/>
    <cellStyle name="Normal 3 2 6 4 4 2" xfId="11240" xr:uid="{00000000-0005-0000-0000-0000731B0000}"/>
    <cellStyle name="Normal 3 2 6 4 5" xfId="7642" xr:uid="{00000000-0005-0000-0000-0000741B0000}"/>
    <cellStyle name="Normal 3 2 6 5" xfId="738" xr:uid="{00000000-0005-0000-0000-0000751B0000}"/>
    <cellStyle name="Normal 3 2 6 5 2" xfId="1614" xr:uid="{00000000-0005-0000-0000-0000761B0000}"/>
    <cellStyle name="Normal 3 2 6 5 2 2" xfId="3366" xr:uid="{00000000-0005-0000-0000-0000771B0000}"/>
    <cellStyle name="Normal 3 2 6 5 2 2 2" xfId="6964" xr:uid="{00000000-0005-0000-0000-0000781B0000}"/>
    <cellStyle name="Normal 3 2 6 5 2 2 2 2" xfId="14160" xr:uid="{00000000-0005-0000-0000-0000791B0000}"/>
    <cellStyle name="Normal 3 2 6 5 2 2 3" xfId="10562" xr:uid="{00000000-0005-0000-0000-00007A1B0000}"/>
    <cellStyle name="Normal 3 2 6 5 2 3" xfId="5212" xr:uid="{00000000-0005-0000-0000-00007B1B0000}"/>
    <cellStyle name="Normal 3 2 6 5 2 3 2" xfId="12408" xr:uid="{00000000-0005-0000-0000-00007C1B0000}"/>
    <cellStyle name="Normal 3 2 6 5 2 4" xfId="8810" xr:uid="{00000000-0005-0000-0000-00007D1B0000}"/>
    <cellStyle name="Normal 3 2 6 5 3" xfId="2490" xr:uid="{00000000-0005-0000-0000-00007E1B0000}"/>
    <cellStyle name="Normal 3 2 6 5 3 2" xfId="6088" xr:uid="{00000000-0005-0000-0000-00007F1B0000}"/>
    <cellStyle name="Normal 3 2 6 5 3 2 2" xfId="13284" xr:uid="{00000000-0005-0000-0000-0000801B0000}"/>
    <cellStyle name="Normal 3 2 6 5 3 3" xfId="9686" xr:uid="{00000000-0005-0000-0000-0000811B0000}"/>
    <cellStyle name="Normal 3 2 6 5 4" xfId="4336" xr:uid="{00000000-0005-0000-0000-0000821B0000}"/>
    <cellStyle name="Normal 3 2 6 5 4 2" xfId="11532" xr:uid="{00000000-0005-0000-0000-0000831B0000}"/>
    <cellStyle name="Normal 3 2 6 5 5" xfId="7934" xr:uid="{00000000-0005-0000-0000-0000841B0000}"/>
    <cellStyle name="Normal 3 2 6 6" xfId="1030" xr:uid="{00000000-0005-0000-0000-0000851B0000}"/>
    <cellStyle name="Normal 3 2 6 6 2" xfId="2782" xr:uid="{00000000-0005-0000-0000-0000861B0000}"/>
    <cellStyle name="Normal 3 2 6 6 2 2" xfId="6380" xr:uid="{00000000-0005-0000-0000-0000871B0000}"/>
    <cellStyle name="Normal 3 2 6 6 2 2 2" xfId="13576" xr:uid="{00000000-0005-0000-0000-0000881B0000}"/>
    <cellStyle name="Normal 3 2 6 6 2 3" xfId="9978" xr:uid="{00000000-0005-0000-0000-0000891B0000}"/>
    <cellStyle name="Normal 3 2 6 6 3" xfId="4628" xr:uid="{00000000-0005-0000-0000-00008A1B0000}"/>
    <cellStyle name="Normal 3 2 6 6 3 2" xfId="11824" xr:uid="{00000000-0005-0000-0000-00008B1B0000}"/>
    <cellStyle name="Normal 3 2 6 6 4" xfId="8226" xr:uid="{00000000-0005-0000-0000-00008C1B0000}"/>
    <cellStyle name="Normal 3 2 6 7" xfId="1906" xr:uid="{00000000-0005-0000-0000-00008D1B0000}"/>
    <cellStyle name="Normal 3 2 6 7 2" xfId="5504" xr:uid="{00000000-0005-0000-0000-00008E1B0000}"/>
    <cellStyle name="Normal 3 2 6 7 2 2" xfId="12700" xr:uid="{00000000-0005-0000-0000-00008F1B0000}"/>
    <cellStyle name="Normal 3 2 6 7 3" xfId="9102" xr:uid="{00000000-0005-0000-0000-0000901B0000}"/>
    <cellStyle name="Normal 3 2 6 8" xfId="3672" xr:uid="{00000000-0005-0000-0000-0000911B0000}"/>
    <cellStyle name="Normal 3 2 6 8 2" xfId="7270" xr:uid="{00000000-0005-0000-0000-0000921B0000}"/>
    <cellStyle name="Normal 3 2 6 8 2 2" xfId="14466" xr:uid="{00000000-0005-0000-0000-0000931B0000}"/>
    <cellStyle name="Normal 3 2 6 8 3" xfId="10868" xr:uid="{00000000-0005-0000-0000-0000941B0000}"/>
    <cellStyle name="Normal 3 2 6 9" xfId="3752" xr:uid="{00000000-0005-0000-0000-0000951B0000}"/>
    <cellStyle name="Normal 3 2 6 9 2" xfId="10948" xr:uid="{00000000-0005-0000-0000-0000961B0000}"/>
    <cellStyle name="Normal 3 2 7" xfId="80" xr:uid="{00000000-0005-0000-0000-0000971B0000}"/>
    <cellStyle name="Normal 3 2 7 10" xfId="7372" xr:uid="{00000000-0005-0000-0000-0000981B0000}"/>
    <cellStyle name="Normal 3 2 7 11" xfId="167" xr:uid="{00000000-0005-0000-0000-0000991B0000}"/>
    <cellStyle name="Normal 3 2 7 2" xfId="252" xr:uid="{00000000-0005-0000-0000-00009A1B0000}"/>
    <cellStyle name="Normal 3 2 7 2 2" xfId="399" xr:uid="{00000000-0005-0000-0000-00009B1B0000}"/>
    <cellStyle name="Normal 3 2 7 2 2 2" xfId="691" xr:uid="{00000000-0005-0000-0000-00009C1B0000}"/>
    <cellStyle name="Normal 3 2 7 2 2 2 2" xfId="1570" xr:uid="{00000000-0005-0000-0000-00009D1B0000}"/>
    <cellStyle name="Normal 3 2 7 2 2 2 2 2" xfId="3322" xr:uid="{00000000-0005-0000-0000-00009E1B0000}"/>
    <cellStyle name="Normal 3 2 7 2 2 2 2 2 2" xfId="6920" xr:uid="{00000000-0005-0000-0000-00009F1B0000}"/>
    <cellStyle name="Normal 3 2 7 2 2 2 2 2 2 2" xfId="14116" xr:uid="{00000000-0005-0000-0000-0000A01B0000}"/>
    <cellStyle name="Normal 3 2 7 2 2 2 2 2 3" xfId="10518" xr:uid="{00000000-0005-0000-0000-0000A11B0000}"/>
    <cellStyle name="Normal 3 2 7 2 2 2 2 3" xfId="5168" xr:uid="{00000000-0005-0000-0000-0000A21B0000}"/>
    <cellStyle name="Normal 3 2 7 2 2 2 2 3 2" xfId="12364" xr:uid="{00000000-0005-0000-0000-0000A31B0000}"/>
    <cellStyle name="Normal 3 2 7 2 2 2 2 4" xfId="8766" xr:uid="{00000000-0005-0000-0000-0000A41B0000}"/>
    <cellStyle name="Normal 3 2 7 2 2 2 3" xfId="2446" xr:uid="{00000000-0005-0000-0000-0000A51B0000}"/>
    <cellStyle name="Normal 3 2 7 2 2 2 3 2" xfId="6044" xr:uid="{00000000-0005-0000-0000-0000A61B0000}"/>
    <cellStyle name="Normal 3 2 7 2 2 2 3 2 2" xfId="13240" xr:uid="{00000000-0005-0000-0000-0000A71B0000}"/>
    <cellStyle name="Normal 3 2 7 2 2 2 3 3" xfId="9642" xr:uid="{00000000-0005-0000-0000-0000A81B0000}"/>
    <cellStyle name="Normal 3 2 7 2 2 2 4" xfId="4292" xr:uid="{00000000-0005-0000-0000-0000A91B0000}"/>
    <cellStyle name="Normal 3 2 7 2 2 2 4 2" xfId="11488" xr:uid="{00000000-0005-0000-0000-0000AA1B0000}"/>
    <cellStyle name="Normal 3 2 7 2 2 2 5" xfId="7890" xr:uid="{00000000-0005-0000-0000-0000AB1B0000}"/>
    <cellStyle name="Normal 3 2 7 2 2 3" xfId="986" xr:uid="{00000000-0005-0000-0000-0000AC1B0000}"/>
    <cellStyle name="Normal 3 2 7 2 2 3 2" xfId="1862" xr:uid="{00000000-0005-0000-0000-0000AD1B0000}"/>
    <cellStyle name="Normal 3 2 7 2 2 3 2 2" xfId="3614" xr:uid="{00000000-0005-0000-0000-0000AE1B0000}"/>
    <cellStyle name="Normal 3 2 7 2 2 3 2 2 2" xfId="7212" xr:uid="{00000000-0005-0000-0000-0000AF1B0000}"/>
    <cellStyle name="Normal 3 2 7 2 2 3 2 2 2 2" xfId="14408" xr:uid="{00000000-0005-0000-0000-0000B01B0000}"/>
    <cellStyle name="Normal 3 2 7 2 2 3 2 2 3" xfId="10810" xr:uid="{00000000-0005-0000-0000-0000B11B0000}"/>
    <cellStyle name="Normal 3 2 7 2 2 3 2 3" xfId="5460" xr:uid="{00000000-0005-0000-0000-0000B21B0000}"/>
    <cellStyle name="Normal 3 2 7 2 2 3 2 3 2" xfId="12656" xr:uid="{00000000-0005-0000-0000-0000B31B0000}"/>
    <cellStyle name="Normal 3 2 7 2 2 3 2 4" xfId="9058" xr:uid="{00000000-0005-0000-0000-0000B41B0000}"/>
    <cellStyle name="Normal 3 2 7 2 2 3 3" xfId="2738" xr:uid="{00000000-0005-0000-0000-0000B51B0000}"/>
    <cellStyle name="Normal 3 2 7 2 2 3 3 2" xfId="6336" xr:uid="{00000000-0005-0000-0000-0000B61B0000}"/>
    <cellStyle name="Normal 3 2 7 2 2 3 3 2 2" xfId="13532" xr:uid="{00000000-0005-0000-0000-0000B71B0000}"/>
    <cellStyle name="Normal 3 2 7 2 2 3 3 3" xfId="9934" xr:uid="{00000000-0005-0000-0000-0000B81B0000}"/>
    <cellStyle name="Normal 3 2 7 2 2 3 4" xfId="4584" xr:uid="{00000000-0005-0000-0000-0000B91B0000}"/>
    <cellStyle name="Normal 3 2 7 2 2 3 4 2" xfId="11780" xr:uid="{00000000-0005-0000-0000-0000BA1B0000}"/>
    <cellStyle name="Normal 3 2 7 2 2 3 5" xfId="8182" xr:uid="{00000000-0005-0000-0000-0000BB1B0000}"/>
    <cellStyle name="Normal 3 2 7 2 2 4" xfId="1278" xr:uid="{00000000-0005-0000-0000-0000BC1B0000}"/>
    <cellStyle name="Normal 3 2 7 2 2 4 2" xfId="3030" xr:uid="{00000000-0005-0000-0000-0000BD1B0000}"/>
    <cellStyle name="Normal 3 2 7 2 2 4 2 2" xfId="6628" xr:uid="{00000000-0005-0000-0000-0000BE1B0000}"/>
    <cellStyle name="Normal 3 2 7 2 2 4 2 2 2" xfId="13824" xr:uid="{00000000-0005-0000-0000-0000BF1B0000}"/>
    <cellStyle name="Normal 3 2 7 2 2 4 2 3" xfId="10226" xr:uid="{00000000-0005-0000-0000-0000C01B0000}"/>
    <cellStyle name="Normal 3 2 7 2 2 4 3" xfId="4876" xr:uid="{00000000-0005-0000-0000-0000C11B0000}"/>
    <cellStyle name="Normal 3 2 7 2 2 4 3 2" xfId="12072" xr:uid="{00000000-0005-0000-0000-0000C21B0000}"/>
    <cellStyle name="Normal 3 2 7 2 2 4 4" xfId="8474" xr:uid="{00000000-0005-0000-0000-0000C31B0000}"/>
    <cellStyle name="Normal 3 2 7 2 2 5" xfId="2154" xr:uid="{00000000-0005-0000-0000-0000C41B0000}"/>
    <cellStyle name="Normal 3 2 7 2 2 5 2" xfId="5752" xr:uid="{00000000-0005-0000-0000-0000C51B0000}"/>
    <cellStyle name="Normal 3 2 7 2 2 5 2 2" xfId="12948" xr:uid="{00000000-0005-0000-0000-0000C61B0000}"/>
    <cellStyle name="Normal 3 2 7 2 2 5 3" xfId="9350" xr:uid="{00000000-0005-0000-0000-0000C71B0000}"/>
    <cellStyle name="Normal 3 2 7 2 2 6" xfId="4000" xr:uid="{00000000-0005-0000-0000-0000C81B0000}"/>
    <cellStyle name="Normal 3 2 7 2 2 6 2" xfId="11196" xr:uid="{00000000-0005-0000-0000-0000C91B0000}"/>
    <cellStyle name="Normal 3 2 7 2 2 7" xfId="7598" xr:uid="{00000000-0005-0000-0000-0000CA1B0000}"/>
    <cellStyle name="Normal 3 2 7 2 3" xfId="545" xr:uid="{00000000-0005-0000-0000-0000CB1B0000}"/>
    <cellStyle name="Normal 3 2 7 2 3 2" xfId="1424" xr:uid="{00000000-0005-0000-0000-0000CC1B0000}"/>
    <cellStyle name="Normal 3 2 7 2 3 2 2" xfId="3176" xr:uid="{00000000-0005-0000-0000-0000CD1B0000}"/>
    <cellStyle name="Normal 3 2 7 2 3 2 2 2" xfId="6774" xr:uid="{00000000-0005-0000-0000-0000CE1B0000}"/>
    <cellStyle name="Normal 3 2 7 2 3 2 2 2 2" xfId="13970" xr:uid="{00000000-0005-0000-0000-0000CF1B0000}"/>
    <cellStyle name="Normal 3 2 7 2 3 2 2 3" xfId="10372" xr:uid="{00000000-0005-0000-0000-0000D01B0000}"/>
    <cellStyle name="Normal 3 2 7 2 3 2 3" xfId="5022" xr:uid="{00000000-0005-0000-0000-0000D11B0000}"/>
    <cellStyle name="Normal 3 2 7 2 3 2 3 2" xfId="12218" xr:uid="{00000000-0005-0000-0000-0000D21B0000}"/>
    <cellStyle name="Normal 3 2 7 2 3 2 4" xfId="8620" xr:uid="{00000000-0005-0000-0000-0000D31B0000}"/>
    <cellStyle name="Normal 3 2 7 2 3 3" xfId="2300" xr:uid="{00000000-0005-0000-0000-0000D41B0000}"/>
    <cellStyle name="Normal 3 2 7 2 3 3 2" xfId="5898" xr:uid="{00000000-0005-0000-0000-0000D51B0000}"/>
    <cellStyle name="Normal 3 2 7 2 3 3 2 2" xfId="13094" xr:uid="{00000000-0005-0000-0000-0000D61B0000}"/>
    <cellStyle name="Normal 3 2 7 2 3 3 3" xfId="9496" xr:uid="{00000000-0005-0000-0000-0000D71B0000}"/>
    <cellStyle name="Normal 3 2 7 2 3 4" xfId="4146" xr:uid="{00000000-0005-0000-0000-0000D81B0000}"/>
    <cellStyle name="Normal 3 2 7 2 3 4 2" xfId="11342" xr:uid="{00000000-0005-0000-0000-0000D91B0000}"/>
    <cellStyle name="Normal 3 2 7 2 3 5" xfId="7744" xr:uid="{00000000-0005-0000-0000-0000DA1B0000}"/>
    <cellStyle name="Normal 3 2 7 2 4" xfId="840" xr:uid="{00000000-0005-0000-0000-0000DB1B0000}"/>
    <cellStyle name="Normal 3 2 7 2 4 2" xfId="1716" xr:uid="{00000000-0005-0000-0000-0000DC1B0000}"/>
    <cellStyle name="Normal 3 2 7 2 4 2 2" xfId="3468" xr:uid="{00000000-0005-0000-0000-0000DD1B0000}"/>
    <cellStyle name="Normal 3 2 7 2 4 2 2 2" xfId="7066" xr:uid="{00000000-0005-0000-0000-0000DE1B0000}"/>
    <cellStyle name="Normal 3 2 7 2 4 2 2 2 2" xfId="14262" xr:uid="{00000000-0005-0000-0000-0000DF1B0000}"/>
    <cellStyle name="Normal 3 2 7 2 4 2 2 3" xfId="10664" xr:uid="{00000000-0005-0000-0000-0000E01B0000}"/>
    <cellStyle name="Normal 3 2 7 2 4 2 3" xfId="5314" xr:uid="{00000000-0005-0000-0000-0000E11B0000}"/>
    <cellStyle name="Normal 3 2 7 2 4 2 3 2" xfId="12510" xr:uid="{00000000-0005-0000-0000-0000E21B0000}"/>
    <cellStyle name="Normal 3 2 7 2 4 2 4" xfId="8912" xr:uid="{00000000-0005-0000-0000-0000E31B0000}"/>
    <cellStyle name="Normal 3 2 7 2 4 3" xfId="2592" xr:uid="{00000000-0005-0000-0000-0000E41B0000}"/>
    <cellStyle name="Normal 3 2 7 2 4 3 2" xfId="6190" xr:uid="{00000000-0005-0000-0000-0000E51B0000}"/>
    <cellStyle name="Normal 3 2 7 2 4 3 2 2" xfId="13386" xr:uid="{00000000-0005-0000-0000-0000E61B0000}"/>
    <cellStyle name="Normal 3 2 7 2 4 3 3" xfId="9788" xr:uid="{00000000-0005-0000-0000-0000E71B0000}"/>
    <cellStyle name="Normal 3 2 7 2 4 4" xfId="4438" xr:uid="{00000000-0005-0000-0000-0000E81B0000}"/>
    <cellStyle name="Normal 3 2 7 2 4 4 2" xfId="11634" xr:uid="{00000000-0005-0000-0000-0000E91B0000}"/>
    <cellStyle name="Normal 3 2 7 2 4 5" xfId="8036" xr:uid="{00000000-0005-0000-0000-0000EA1B0000}"/>
    <cellStyle name="Normal 3 2 7 2 5" xfId="1132" xr:uid="{00000000-0005-0000-0000-0000EB1B0000}"/>
    <cellStyle name="Normal 3 2 7 2 5 2" xfId="2884" xr:uid="{00000000-0005-0000-0000-0000EC1B0000}"/>
    <cellStyle name="Normal 3 2 7 2 5 2 2" xfId="6482" xr:uid="{00000000-0005-0000-0000-0000ED1B0000}"/>
    <cellStyle name="Normal 3 2 7 2 5 2 2 2" xfId="13678" xr:uid="{00000000-0005-0000-0000-0000EE1B0000}"/>
    <cellStyle name="Normal 3 2 7 2 5 2 3" xfId="10080" xr:uid="{00000000-0005-0000-0000-0000EF1B0000}"/>
    <cellStyle name="Normal 3 2 7 2 5 3" xfId="4730" xr:uid="{00000000-0005-0000-0000-0000F01B0000}"/>
    <cellStyle name="Normal 3 2 7 2 5 3 2" xfId="11926" xr:uid="{00000000-0005-0000-0000-0000F11B0000}"/>
    <cellStyle name="Normal 3 2 7 2 5 4" xfId="8328" xr:uid="{00000000-0005-0000-0000-0000F21B0000}"/>
    <cellStyle name="Normal 3 2 7 2 6" xfId="2008" xr:uid="{00000000-0005-0000-0000-0000F31B0000}"/>
    <cellStyle name="Normal 3 2 7 2 6 2" xfId="5606" xr:uid="{00000000-0005-0000-0000-0000F41B0000}"/>
    <cellStyle name="Normal 3 2 7 2 6 2 2" xfId="12802" xr:uid="{00000000-0005-0000-0000-0000F51B0000}"/>
    <cellStyle name="Normal 3 2 7 2 6 3" xfId="9204" xr:uid="{00000000-0005-0000-0000-0000F61B0000}"/>
    <cellStyle name="Normal 3 2 7 2 7" xfId="3854" xr:uid="{00000000-0005-0000-0000-0000F71B0000}"/>
    <cellStyle name="Normal 3 2 7 2 7 2" xfId="11050" xr:uid="{00000000-0005-0000-0000-0000F81B0000}"/>
    <cellStyle name="Normal 3 2 7 2 8" xfId="7452" xr:uid="{00000000-0005-0000-0000-0000F91B0000}"/>
    <cellStyle name="Normal 3 2 7 3" xfId="319" xr:uid="{00000000-0005-0000-0000-0000FA1B0000}"/>
    <cellStyle name="Normal 3 2 7 3 2" xfId="611" xr:uid="{00000000-0005-0000-0000-0000FB1B0000}"/>
    <cellStyle name="Normal 3 2 7 3 2 2" xfId="1490" xr:uid="{00000000-0005-0000-0000-0000FC1B0000}"/>
    <cellStyle name="Normal 3 2 7 3 2 2 2" xfId="3242" xr:uid="{00000000-0005-0000-0000-0000FD1B0000}"/>
    <cellStyle name="Normal 3 2 7 3 2 2 2 2" xfId="6840" xr:uid="{00000000-0005-0000-0000-0000FE1B0000}"/>
    <cellStyle name="Normal 3 2 7 3 2 2 2 2 2" xfId="14036" xr:uid="{00000000-0005-0000-0000-0000FF1B0000}"/>
    <cellStyle name="Normal 3 2 7 3 2 2 2 3" xfId="10438" xr:uid="{00000000-0005-0000-0000-0000001C0000}"/>
    <cellStyle name="Normal 3 2 7 3 2 2 3" xfId="5088" xr:uid="{00000000-0005-0000-0000-0000011C0000}"/>
    <cellStyle name="Normal 3 2 7 3 2 2 3 2" xfId="12284" xr:uid="{00000000-0005-0000-0000-0000021C0000}"/>
    <cellStyle name="Normal 3 2 7 3 2 2 4" xfId="8686" xr:uid="{00000000-0005-0000-0000-0000031C0000}"/>
    <cellStyle name="Normal 3 2 7 3 2 3" xfId="2366" xr:uid="{00000000-0005-0000-0000-0000041C0000}"/>
    <cellStyle name="Normal 3 2 7 3 2 3 2" xfId="5964" xr:uid="{00000000-0005-0000-0000-0000051C0000}"/>
    <cellStyle name="Normal 3 2 7 3 2 3 2 2" xfId="13160" xr:uid="{00000000-0005-0000-0000-0000061C0000}"/>
    <cellStyle name="Normal 3 2 7 3 2 3 3" xfId="9562" xr:uid="{00000000-0005-0000-0000-0000071C0000}"/>
    <cellStyle name="Normal 3 2 7 3 2 4" xfId="4212" xr:uid="{00000000-0005-0000-0000-0000081C0000}"/>
    <cellStyle name="Normal 3 2 7 3 2 4 2" xfId="11408" xr:uid="{00000000-0005-0000-0000-0000091C0000}"/>
    <cellStyle name="Normal 3 2 7 3 2 5" xfId="7810" xr:uid="{00000000-0005-0000-0000-00000A1C0000}"/>
    <cellStyle name="Normal 3 2 7 3 3" xfId="906" xr:uid="{00000000-0005-0000-0000-00000B1C0000}"/>
    <cellStyle name="Normal 3 2 7 3 3 2" xfId="1782" xr:uid="{00000000-0005-0000-0000-00000C1C0000}"/>
    <cellStyle name="Normal 3 2 7 3 3 2 2" xfId="3534" xr:uid="{00000000-0005-0000-0000-00000D1C0000}"/>
    <cellStyle name="Normal 3 2 7 3 3 2 2 2" xfId="7132" xr:uid="{00000000-0005-0000-0000-00000E1C0000}"/>
    <cellStyle name="Normal 3 2 7 3 3 2 2 2 2" xfId="14328" xr:uid="{00000000-0005-0000-0000-00000F1C0000}"/>
    <cellStyle name="Normal 3 2 7 3 3 2 2 3" xfId="10730" xr:uid="{00000000-0005-0000-0000-0000101C0000}"/>
    <cellStyle name="Normal 3 2 7 3 3 2 3" xfId="5380" xr:uid="{00000000-0005-0000-0000-0000111C0000}"/>
    <cellStyle name="Normal 3 2 7 3 3 2 3 2" xfId="12576" xr:uid="{00000000-0005-0000-0000-0000121C0000}"/>
    <cellStyle name="Normal 3 2 7 3 3 2 4" xfId="8978" xr:uid="{00000000-0005-0000-0000-0000131C0000}"/>
    <cellStyle name="Normal 3 2 7 3 3 3" xfId="2658" xr:uid="{00000000-0005-0000-0000-0000141C0000}"/>
    <cellStyle name="Normal 3 2 7 3 3 3 2" xfId="6256" xr:uid="{00000000-0005-0000-0000-0000151C0000}"/>
    <cellStyle name="Normal 3 2 7 3 3 3 2 2" xfId="13452" xr:uid="{00000000-0005-0000-0000-0000161C0000}"/>
    <cellStyle name="Normal 3 2 7 3 3 3 3" xfId="9854" xr:uid="{00000000-0005-0000-0000-0000171C0000}"/>
    <cellStyle name="Normal 3 2 7 3 3 4" xfId="4504" xr:uid="{00000000-0005-0000-0000-0000181C0000}"/>
    <cellStyle name="Normal 3 2 7 3 3 4 2" xfId="11700" xr:uid="{00000000-0005-0000-0000-0000191C0000}"/>
    <cellStyle name="Normal 3 2 7 3 3 5" xfId="8102" xr:uid="{00000000-0005-0000-0000-00001A1C0000}"/>
    <cellStyle name="Normal 3 2 7 3 4" xfId="1198" xr:uid="{00000000-0005-0000-0000-00001B1C0000}"/>
    <cellStyle name="Normal 3 2 7 3 4 2" xfId="2950" xr:uid="{00000000-0005-0000-0000-00001C1C0000}"/>
    <cellStyle name="Normal 3 2 7 3 4 2 2" xfId="6548" xr:uid="{00000000-0005-0000-0000-00001D1C0000}"/>
    <cellStyle name="Normal 3 2 7 3 4 2 2 2" xfId="13744" xr:uid="{00000000-0005-0000-0000-00001E1C0000}"/>
    <cellStyle name="Normal 3 2 7 3 4 2 3" xfId="10146" xr:uid="{00000000-0005-0000-0000-00001F1C0000}"/>
    <cellStyle name="Normal 3 2 7 3 4 3" xfId="4796" xr:uid="{00000000-0005-0000-0000-0000201C0000}"/>
    <cellStyle name="Normal 3 2 7 3 4 3 2" xfId="11992" xr:uid="{00000000-0005-0000-0000-0000211C0000}"/>
    <cellStyle name="Normal 3 2 7 3 4 4" xfId="8394" xr:uid="{00000000-0005-0000-0000-0000221C0000}"/>
    <cellStyle name="Normal 3 2 7 3 5" xfId="2074" xr:uid="{00000000-0005-0000-0000-0000231C0000}"/>
    <cellStyle name="Normal 3 2 7 3 5 2" xfId="5672" xr:uid="{00000000-0005-0000-0000-0000241C0000}"/>
    <cellStyle name="Normal 3 2 7 3 5 2 2" xfId="12868" xr:uid="{00000000-0005-0000-0000-0000251C0000}"/>
    <cellStyle name="Normal 3 2 7 3 5 3" xfId="9270" xr:uid="{00000000-0005-0000-0000-0000261C0000}"/>
    <cellStyle name="Normal 3 2 7 3 6" xfId="3920" xr:uid="{00000000-0005-0000-0000-0000271C0000}"/>
    <cellStyle name="Normal 3 2 7 3 6 2" xfId="11116" xr:uid="{00000000-0005-0000-0000-0000281C0000}"/>
    <cellStyle name="Normal 3 2 7 3 7" xfId="7518" xr:uid="{00000000-0005-0000-0000-0000291C0000}"/>
    <cellStyle name="Normal 3 2 7 4" xfId="465" xr:uid="{00000000-0005-0000-0000-00002A1C0000}"/>
    <cellStyle name="Normal 3 2 7 4 2" xfId="1344" xr:uid="{00000000-0005-0000-0000-00002B1C0000}"/>
    <cellStyle name="Normal 3 2 7 4 2 2" xfId="3096" xr:uid="{00000000-0005-0000-0000-00002C1C0000}"/>
    <cellStyle name="Normal 3 2 7 4 2 2 2" xfId="6694" xr:uid="{00000000-0005-0000-0000-00002D1C0000}"/>
    <cellStyle name="Normal 3 2 7 4 2 2 2 2" xfId="13890" xr:uid="{00000000-0005-0000-0000-00002E1C0000}"/>
    <cellStyle name="Normal 3 2 7 4 2 2 3" xfId="10292" xr:uid="{00000000-0005-0000-0000-00002F1C0000}"/>
    <cellStyle name="Normal 3 2 7 4 2 3" xfId="4942" xr:uid="{00000000-0005-0000-0000-0000301C0000}"/>
    <cellStyle name="Normal 3 2 7 4 2 3 2" xfId="12138" xr:uid="{00000000-0005-0000-0000-0000311C0000}"/>
    <cellStyle name="Normal 3 2 7 4 2 4" xfId="8540" xr:uid="{00000000-0005-0000-0000-0000321C0000}"/>
    <cellStyle name="Normal 3 2 7 4 3" xfId="2220" xr:uid="{00000000-0005-0000-0000-0000331C0000}"/>
    <cellStyle name="Normal 3 2 7 4 3 2" xfId="5818" xr:uid="{00000000-0005-0000-0000-0000341C0000}"/>
    <cellStyle name="Normal 3 2 7 4 3 2 2" xfId="13014" xr:uid="{00000000-0005-0000-0000-0000351C0000}"/>
    <cellStyle name="Normal 3 2 7 4 3 3" xfId="9416" xr:uid="{00000000-0005-0000-0000-0000361C0000}"/>
    <cellStyle name="Normal 3 2 7 4 4" xfId="4066" xr:uid="{00000000-0005-0000-0000-0000371C0000}"/>
    <cellStyle name="Normal 3 2 7 4 4 2" xfId="11262" xr:uid="{00000000-0005-0000-0000-0000381C0000}"/>
    <cellStyle name="Normal 3 2 7 4 5" xfId="7664" xr:uid="{00000000-0005-0000-0000-0000391C0000}"/>
    <cellStyle name="Normal 3 2 7 5" xfId="760" xr:uid="{00000000-0005-0000-0000-00003A1C0000}"/>
    <cellStyle name="Normal 3 2 7 5 2" xfId="1636" xr:uid="{00000000-0005-0000-0000-00003B1C0000}"/>
    <cellStyle name="Normal 3 2 7 5 2 2" xfId="3388" xr:uid="{00000000-0005-0000-0000-00003C1C0000}"/>
    <cellStyle name="Normal 3 2 7 5 2 2 2" xfId="6986" xr:uid="{00000000-0005-0000-0000-00003D1C0000}"/>
    <cellStyle name="Normal 3 2 7 5 2 2 2 2" xfId="14182" xr:uid="{00000000-0005-0000-0000-00003E1C0000}"/>
    <cellStyle name="Normal 3 2 7 5 2 2 3" xfId="10584" xr:uid="{00000000-0005-0000-0000-00003F1C0000}"/>
    <cellStyle name="Normal 3 2 7 5 2 3" xfId="5234" xr:uid="{00000000-0005-0000-0000-0000401C0000}"/>
    <cellStyle name="Normal 3 2 7 5 2 3 2" xfId="12430" xr:uid="{00000000-0005-0000-0000-0000411C0000}"/>
    <cellStyle name="Normal 3 2 7 5 2 4" xfId="8832" xr:uid="{00000000-0005-0000-0000-0000421C0000}"/>
    <cellStyle name="Normal 3 2 7 5 3" xfId="2512" xr:uid="{00000000-0005-0000-0000-0000431C0000}"/>
    <cellStyle name="Normal 3 2 7 5 3 2" xfId="6110" xr:uid="{00000000-0005-0000-0000-0000441C0000}"/>
    <cellStyle name="Normal 3 2 7 5 3 2 2" xfId="13306" xr:uid="{00000000-0005-0000-0000-0000451C0000}"/>
    <cellStyle name="Normal 3 2 7 5 3 3" xfId="9708" xr:uid="{00000000-0005-0000-0000-0000461C0000}"/>
    <cellStyle name="Normal 3 2 7 5 4" xfId="4358" xr:uid="{00000000-0005-0000-0000-0000471C0000}"/>
    <cellStyle name="Normal 3 2 7 5 4 2" xfId="11554" xr:uid="{00000000-0005-0000-0000-0000481C0000}"/>
    <cellStyle name="Normal 3 2 7 5 5" xfId="7956" xr:uid="{00000000-0005-0000-0000-0000491C0000}"/>
    <cellStyle name="Normal 3 2 7 6" xfId="1052" xr:uid="{00000000-0005-0000-0000-00004A1C0000}"/>
    <cellStyle name="Normal 3 2 7 6 2" xfId="2804" xr:uid="{00000000-0005-0000-0000-00004B1C0000}"/>
    <cellStyle name="Normal 3 2 7 6 2 2" xfId="6402" xr:uid="{00000000-0005-0000-0000-00004C1C0000}"/>
    <cellStyle name="Normal 3 2 7 6 2 2 2" xfId="13598" xr:uid="{00000000-0005-0000-0000-00004D1C0000}"/>
    <cellStyle name="Normal 3 2 7 6 2 3" xfId="10000" xr:uid="{00000000-0005-0000-0000-00004E1C0000}"/>
    <cellStyle name="Normal 3 2 7 6 3" xfId="4650" xr:uid="{00000000-0005-0000-0000-00004F1C0000}"/>
    <cellStyle name="Normal 3 2 7 6 3 2" xfId="11846" xr:uid="{00000000-0005-0000-0000-0000501C0000}"/>
    <cellStyle name="Normal 3 2 7 6 4" xfId="8248" xr:uid="{00000000-0005-0000-0000-0000511C0000}"/>
    <cellStyle name="Normal 3 2 7 7" xfId="1928" xr:uid="{00000000-0005-0000-0000-0000521C0000}"/>
    <cellStyle name="Normal 3 2 7 7 2" xfId="5526" xr:uid="{00000000-0005-0000-0000-0000531C0000}"/>
    <cellStyle name="Normal 3 2 7 7 2 2" xfId="12722" xr:uid="{00000000-0005-0000-0000-0000541C0000}"/>
    <cellStyle name="Normal 3 2 7 7 3" xfId="9124" xr:uid="{00000000-0005-0000-0000-0000551C0000}"/>
    <cellStyle name="Normal 3 2 7 8" xfId="3694" xr:uid="{00000000-0005-0000-0000-0000561C0000}"/>
    <cellStyle name="Normal 3 2 7 8 2" xfId="7292" xr:uid="{00000000-0005-0000-0000-0000571C0000}"/>
    <cellStyle name="Normal 3 2 7 8 2 2" xfId="14488" xr:uid="{00000000-0005-0000-0000-0000581C0000}"/>
    <cellStyle name="Normal 3 2 7 8 3" xfId="10890" xr:uid="{00000000-0005-0000-0000-0000591C0000}"/>
    <cellStyle name="Normal 3 2 7 9" xfId="3774" xr:uid="{00000000-0005-0000-0000-00005A1C0000}"/>
    <cellStyle name="Normal 3 2 7 9 2" xfId="10970" xr:uid="{00000000-0005-0000-0000-00005B1C0000}"/>
    <cellStyle name="Normal 3 2 8" xfId="105" xr:uid="{00000000-0005-0000-0000-00005C1C0000}"/>
    <cellStyle name="Normal 3 2 8 10" xfId="191" xr:uid="{00000000-0005-0000-0000-00005D1C0000}"/>
    <cellStyle name="Normal 3 2 8 2" xfId="341" xr:uid="{00000000-0005-0000-0000-00005E1C0000}"/>
    <cellStyle name="Normal 3 2 8 2 2" xfId="633" xr:uid="{00000000-0005-0000-0000-00005F1C0000}"/>
    <cellStyle name="Normal 3 2 8 2 2 2" xfId="1512" xr:uid="{00000000-0005-0000-0000-0000601C0000}"/>
    <cellStyle name="Normal 3 2 8 2 2 2 2" xfId="3264" xr:uid="{00000000-0005-0000-0000-0000611C0000}"/>
    <cellStyle name="Normal 3 2 8 2 2 2 2 2" xfId="6862" xr:uid="{00000000-0005-0000-0000-0000621C0000}"/>
    <cellStyle name="Normal 3 2 8 2 2 2 2 2 2" xfId="14058" xr:uid="{00000000-0005-0000-0000-0000631C0000}"/>
    <cellStyle name="Normal 3 2 8 2 2 2 2 3" xfId="10460" xr:uid="{00000000-0005-0000-0000-0000641C0000}"/>
    <cellStyle name="Normal 3 2 8 2 2 2 3" xfId="5110" xr:uid="{00000000-0005-0000-0000-0000651C0000}"/>
    <cellStyle name="Normal 3 2 8 2 2 2 3 2" xfId="12306" xr:uid="{00000000-0005-0000-0000-0000661C0000}"/>
    <cellStyle name="Normal 3 2 8 2 2 2 4" xfId="8708" xr:uid="{00000000-0005-0000-0000-0000671C0000}"/>
    <cellStyle name="Normal 3 2 8 2 2 3" xfId="2388" xr:uid="{00000000-0005-0000-0000-0000681C0000}"/>
    <cellStyle name="Normal 3 2 8 2 2 3 2" xfId="5986" xr:uid="{00000000-0005-0000-0000-0000691C0000}"/>
    <cellStyle name="Normal 3 2 8 2 2 3 2 2" xfId="13182" xr:uid="{00000000-0005-0000-0000-00006A1C0000}"/>
    <cellStyle name="Normal 3 2 8 2 2 3 3" xfId="9584" xr:uid="{00000000-0005-0000-0000-00006B1C0000}"/>
    <cellStyle name="Normal 3 2 8 2 2 4" xfId="4234" xr:uid="{00000000-0005-0000-0000-00006C1C0000}"/>
    <cellStyle name="Normal 3 2 8 2 2 4 2" xfId="11430" xr:uid="{00000000-0005-0000-0000-00006D1C0000}"/>
    <cellStyle name="Normal 3 2 8 2 2 5" xfId="7832" xr:uid="{00000000-0005-0000-0000-00006E1C0000}"/>
    <cellStyle name="Normal 3 2 8 2 3" xfId="928" xr:uid="{00000000-0005-0000-0000-00006F1C0000}"/>
    <cellStyle name="Normal 3 2 8 2 3 2" xfId="1804" xr:uid="{00000000-0005-0000-0000-0000701C0000}"/>
    <cellStyle name="Normal 3 2 8 2 3 2 2" xfId="3556" xr:uid="{00000000-0005-0000-0000-0000711C0000}"/>
    <cellStyle name="Normal 3 2 8 2 3 2 2 2" xfId="7154" xr:uid="{00000000-0005-0000-0000-0000721C0000}"/>
    <cellStyle name="Normal 3 2 8 2 3 2 2 2 2" xfId="14350" xr:uid="{00000000-0005-0000-0000-0000731C0000}"/>
    <cellStyle name="Normal 3 2 8 2 3 2 2 3" xfId="10752" xr:uid="{00000000-0005-0000-0000-0000741C0000}"/>
    <cellStyle name="Normal 3 2 8 2 3 2 3" xfId="5402" xr:uid="{00000000-0005-0000-0000-0000751C0000}"/>
    <cellStyle name="Normal 3 2 8 2 3 2 3 2" xfId="12598" xr:uid="{00000000-0005-0000-0000-0000761C0000}"/>
    <cellStyle name="Normal 3 2 8 2 3 2 4" xfId="9000" xr:uid="{00000000-0005-0000-0000-0000771C0000}"/>
    <cellStyle name="Normal 3 2 8 2 3 3" xfId="2680" xr:uid="{00000000-0005-0000-0000-0000781C0000}"/>
    <cellStyle name="Normal 3 2 8 2 3 3 2" xfId="6278" xr:uid="{00000000-0005-0000-0000-0000791C0000}"/>
    <cellStyle name="Normal 3 2 8 2 3 3 2 2" xfId="13474" xr:uid="{00000000-0005-0000-0000-00007A1C0000}"/>
    <cellStyle name="Normal 3 2 8 2 3 3 3" xfId="9876" xr:uid="{00000000-0005-0000-0000-00007B1C0000}"/>
    <cellStyle name="Normal 3 2 8 2 3 4" xfId="4526" xr:uid="{00000000-0005-0000-0000-00007C1C0000}"/>
    <cellStyle name="Normal 3 2 8 2 3 4 2" xfId="11722" xr:uid="{00000000-0005-0000-0000-00007D1C0000}"/>
    <cellStyle name="Normal 3 2 8 2 3 5" xfId="8124" xr:uid="{00000000-0005-0000-0000-00007E1C0000}"/>
    <cellStyle name="Normal 3 2 8 2 4" xfId="1220" xr:uid="{00000000-0005-0000-0000-00007F1C0000}"/>
    <cellStyle name="Normal 3 2 8 2 4 2" xfId="2972" xr:uid="{00000000-0005-0000-0000-0000801C0000}"/>
    <cellStyle name="Normal 3 2 8 2 4 2 2" xfId="6570" xr:uid="{00000000-0005-0000-0000-0000811C0000}"/>
    <cellStyle name="Normal 3 2 8 2 4 2 2 2" xfId="13766" xr:uid="{00000000-0005-0000-0000-0000821C0000}"/>
    <cellStyle name="Normal 3 2 8 2 4 2 3" xfId="10168" xr:uid="{00000000-0005-0000-0000-0000831C0000}"/>
    <cellStyle name="Normal 3 2 8 2 4 3" xfId="4818" xr:uid="{00000000-0005-0000-0000-0000841C0000}"/>
    <cellStyle name="Normal 3 2 8 2 4 3 2" xfId="12014" xr:uid="{00000000-0005-0000-0000-0000851C0000}"/>
    <cellStyle name="Normal 3 2 8 2 4 4" xfId="8416" xr:uid="{00000000-0005-0000-0000-0000861C0000}"/>
    <cellStyle name="Normal 3 2 8 2 5" xfId="2096" xr:uid="{00000000-0005-0000-0000-0000871C0000}"/>
    <cellStyle name="Normal 3 2 8 2 5 2" xfId="5694" xr:uid="{00000000-0005-0000-0000-0000881C0000}"/>
    <cellStyle name="Normal 3 2 8 2 5 2 2" xfId="12890" xr:uid="{00000000-0005-0000-0000-0000891C0000}"/>
    <cellStyle name="Normal 3 2 8 2 5 3" xfId="9292" xr:uid="{00000000-0005-0000-0000-00008A1C0000}"/>
    <cellStyle name="Normal 3 2 8 2 6" xfId="3942" xr:uid="{00000000-0005-0000-0000-00008B1C0000}"/>
    <cellStyle name="Normal 3 2 8 2 6 2" xfId="11138" xr:uid="{00000000-0005-0000-0000-00008C1C0000}"/>
    <cellStyle name="Normal 3 2 8 2 7" xfId="7540" xr:uid="{00000000-0005-0000-0000-00008D1C0000}"/>
    <cellStyle name="Normal 3 2 8 3" xfId="487" xr:uid="{00000000-0005-0000-0000-00008E1C0000}"/>
    <cellStyle name="Normal 3 2 8 3 2" xfId="1366" xr:uid="{00000000-0005-0000-0000-00008F1C0000}"/>
    <cellStyle name="Normal 3 2 8 3 2 2" xfId="3118" xr:uid="{00000000-0005-0000-0000-0000901C0000}"/>
    <cellStyle name="Normal 3 2 8 3 2 2 2" xfId="6716" xr:uid="{00000000-0005-0000-0000-0000911C0000}"/>
    <cellStyle name="Normal 3 2 8 3 2 2 2 2" xfId="13912" xr:uid="{00000000-0005-0000-0000-0000921C0000}"/>
    <cellStyle name="Normal 3 2 8 3 2 2 3" xfId="10314" xr:uid="{00000000-0005-0000-0000-0000931C0000}"/>
    <cellStyle name="Normal 3 2 8 3 2 3" xfId="4964" xr:uid="{00000000-0005-0000-0000-0000941C0000}"/>
    <cellStyle name="Normal 3 2 8 3 2 3 2" xfId="12160" xr:uid="{00000000-0005-0000-0000-0000951C0000}"/>
    <cellStyle name="Normal 3 2 8 3 2 4" xfId="8562" xr:uid="{00000000-0005-0000-0000-0000961C0000}"/>
    <cellStyle name="Normal 3 2 8 3 3" xfId="2242" xr:uid="{00000000-0005-0000-0000-0000971C0000}"/>
    <cellStyle name="Normal 3 2 8 3 3 2" xfId="5840" xr:uid="{00000000-0005-0000-0000-0000981C0000}"/>
    <cellStyle name="Normal 3 2 8 3 3 2 2" xfId="13036" xr:uid="{00000000-0005-0000-0000-0000991C0000}"/>
    <cellStyle name="Normal 3 2 8 3 3 3" xfId="9438" xr:uid="{00000000-0005-0000-0000-00009A1C0000}"/>
    <cellStyle name="Normal 3 2 8 3 4" xfId="4088" xr:uid="{00000000-0005-0000-0000-00009B1C0000}"/>
    <cellStyle name="Normal 3 2 8 3 4 2" xfId="11284" xr:uid="{00000000-0005-0000-0000-00009C1C0000}"/>
    <cellStyle name="Normal 3 2 8 3 5" xfId="7686" xr:uid="{00000000-0005-0000-0000-00009D1C0000}"/>
    <cellStyle name="Normal 3 2 8 4" xfId="782" xr:uid="{00000000-0005-0000-0000-00009E1C0000}"/>
    <cellStyle name="Normal 3 2 8 4 2" xfId="1658" xr:uid="{00000000-0005-0000-0000-00009F1C0000}"/>
    <cellStyle name="Normal 3 2 8 4 2 2" xfId="3410" xr:uid="{00000000-0005-0000-0000-0000A01C0000}"/>
    <cellStyle name="Normal 3 2 8 4 2 2 2" xfId="7008" xr:uid="{00000000-0005-0000-0000-0000A11C0000}"/>
    <cellStyle name="Normal 3 2 8 4 2 2 2 2" xfId="14204" xr:uid="{00000000-0005-0000-0000-0000A21C0000}"/>
    <cellStyle name="Normal 3 2 8 4 2 2 3" xfId="10606" xr:uid="{00000000-0005-0000-0000-0000A31C0000}"/>
    <cellStyle name="Normal 3 2 8 4 2 3" xfId="5256" xr:uid="{00000000-0005-0000-0000-0000A41C0000}"/>
    <cellStyle name="Normal 3 2 8 4 2 3 2" xfId="12452" xr:uid="{00000000-0005-0000-0000-0000A51C0000}"/>
    <cellStyle name="Normal 3 2 8 4 2 4" xfId="8854" xr:uid="{00000000-0005-0000-0000-0000A61C0000}"/>
    <cellStyle name="Normal 3 2 8 4 3" xfId="2534" xr:uid="{00000000-0005-0000-0000-0000A71C0000}"/>
    <cellStyle name="Normal 3 2 8 4 3 2" xfId="6132" xr:uid="{00000000-0005-0000-0000-0000A81C0000}"/>
    <cellStyle name="Normal 3 2 8 4 3 2 2" xfId="13328" xr:uid="{00000000-0005-0000-0000-0000A91C0000}"/>
    <cellStyle name="Normal 3 2 8 4 3 3" xfId="9730" xr:uid="{00000000-0005-0000-0000-0000AA1C0000}"/>
    <cellStyle name="Normal 3 2 8 4 4" xfId="4380" xr:uid="{00000000-0005-0000-0000-0000AB1C0000}"/>
    <cellStyle name="Normal 3 2 8 4 4 2" xfId="11576" xr:uid="{00000000-0005-0000-0000-0000AC1C0000}"/>
    <cellStyle name="Normal 3 2 8 4 5" xfId="7978" xr:uid="{00000000-0005-0000-0000-0000AD1C0000}"/>
    <cellStyle name="Normal 3 2 8 5" xfId="1074" xr:uid="{00000000-0005-0000-0000-0000AE1C0000}"/>
    <cellStyle name="Normal 3 2 8 5 2" xfId="2826" xr:uid="{00000000-0005-0000-0000-0000AF1C0000}"/>
    <cellStyle name="Normal 3 2 8 5 2 2" xfId="6424" xr:uid="{00000000-0005-0000-0000-0000B01C0000}"/>
    <cellStyle name="Normal 3 2 8 5 2 2 2" xfId="13620" xr:uid="{00000000-0005-0000-0000-0000B11C0000}"/>
    <cellStyle name="Normal 3 2 8 5 2 3" xfId="10022" xr:uid="{00000000-0005-0000-0000-0000B21C0000}"/>
    <cellStyle name="Normal 3 2 8 5 3" xfId="4672" xr:uid="{00000000-0005-0000-0000-0000B31C0000}"/>
    <cellStyle name="Normal 3 2 8 5 3 2" xfId="11868" xr:uid="{00000000-0005-0000-0000-0000B41C0000}"/>
    <cellStyle name="Normal 3 2 8 5 4" xfId="8270" xr:uid="{00000000-0005-0000-0000-0000B51C0000}"/>
    <cellStyle name="Normal 3 2 8 6" xfId="1950" xr:uid="{00000000-0005-0000-0000-0000B61C0000}"/>
    <cellStyle name="Normal 3 2 8 6 2" xfId="5548" xr:uid="{00000000-0005-0000-0000-0000B71C0000}"/>
    <cellStyle name="Normal 3 2 8 6 2 2" xfId="12744" xr:uid="{00000000-0005-0000-0000-0000B81C0000}"/>
    <cellStyle name="Normal 3 2 8 6 3" xfId="9146" xr:uid="{00000000-0005-0000-0000-0000B91C0000}"/>
    <cellStyle name="Normal 3 2 8 7" xfId="3716" xr:uid="{00000000-0005-0000-0000-0000BA1C0000}"/>
    <cellStyle name="Normal 3 2 8 7 2" xfId="7314" xr:uid="{00000000-0005-0000-0000-0000BB1C0000}"/>
    <cellStyle name="Normal 3 2 8 7 2 2" xfId="14510" xr:uid="{00000000-0005-0000-0000-0000BC1C0000}"/>
    <cellStyle name="Normal 3 2 8 7 3" xfId="10912" xr:uid="{00000000-0005-0000-0000-0000BD1C0000}"/>
    <cellStyle name="Normal 3 2 8 8" xfId="3796" xr:uid="{00000000-0005-0000-0000-0000BE1C0000}"/>
    <cellStyle name="Normal 3 2 8 8 2" xfId="10992" xr:uid="{00000000-0005-0000-0000-0000BF1C0000}"/>
    <cellStyle name="Normal 3 2 8 9" xfId="7394" xr:uid="{00000000-0005-0000-0000-0000C01C0000}"/>
    <cellStyle name="Normal 3 2 9" xfId="30" xr:uid="{00000000-0005-0000-0000-0000C11C0000}"/>
    <cellStyle name="Normal 3 2 9 10" xfId="205" xr:uid="{00000000-0005-0000-0000-0000C21C0000}"/>
    <cellStyle name="Normal 3 2 9 2" xfId="355" xr:uid="{00000000-0005-0000-0000-0000C31C0000}"/>
    <cellStyle name="Normal 3 2 9 2 2" xfId="647" xr:uid="{00000000-0005-0000-0000-0000C41C0000}"/>
    <cellStyle name="Normal 3 2 9 2 2 2" xfId="1526" xr:uid="{00000000-0005-0000-0000-0000C51C0000}"/>
    <cellStyle name="Normal 3 2 9 2 2 2 2" xfId="3278" xr:uid="{00000000-0005-0000-0000-0000C61C0000}"/>
    <cellStyle name="Normal 3 2 9 2 2 2 2 2" xfId="6876" xr:uid="{00000000-0005-0000-0000-0000C71C0000}"/>
    <cellStyle name="Normal 3 2 9 2 2 2 2 2 2" xfId="14072" xr:uid="{00000000-0005-0000-0000-0000C81C0000}"/>
    <cellStyle name="Normal 3 2 9 2 2 2 2 3" xfId="10474" xr:uid="{00000000-0005-0000-0000-0000C91C0000}"/>
    <cellStyle name="Normal 3 2 9 2 2 2 3" xfId="5124" xr:uid="{00000000-0005-0000-0000-0000CA1C0000}"/>
    <cellStyle name="Normal 3 2 9 2 2 2 3 2" xfId="12320" xr:uid="{00000000-0005-0000-0000-0000CB1C0000}"/>
    <cellStyle name="Normal 3 2 9 2 2 2 4" xfId="8722" xr:uid="{00000000-0005-0000-0000-0000CC1C0000}"/>
    <cellStyle name="Normal 3 2 9 2 2 3" xfId="2402" xr:uid="{00000000-0005-0000-0000-0000CD1C0000}"/>
    <cellStyle name="Normal 3 2 9 2 2 3 2" xfId="6000" xr:uid="{00000000-0005-0000-0000-0000CE1C0000}"/>
    <cellStyle name="Normal 3 2 9 2 2 3 2 2" xfId="13196" xr:uid="{00000000-0005-0000-0000-0000CF1C0000}"/>
    <cellStyle name="Normal 3 2 9 2 2 3 3" xfId="9598" xr:uid="{00000000-0005-0000-0000-0000D01C0000}"/>
    <cellStyle name="Normal 3 2 9 2 2 4" xfId="4248" xr:uid="{00000000-0005-0000-0000-0000D11C0000}"/>
    <cellStyle name="Normal 3 2 9 2 2 4 2" xfId="11444" xr:uid="{00000000-0005-0000-0000-0000D21C0000}"/>
    <cellStyle name="Normal 3 2 9 2 2 5" xfId="7846" xr:uid="{00000000-0005-0000-0000-0000D31C0000}"/>
    <cellStyle name="Normal 3 2 9 2 3" xfId="942" xr:uid="{00000000-0005-0000-0000-0000D41C0000}"/>
    <cellStyle name="Normal 3 2 9 2 3 2" xfId="1818" xr:uid="{00000000-0005-0000-0000-0000D51C0000}"/>
    <cellStyle name="Normal 3 2 9 2 3 2 2" xfId="3570" xr:uid="{00000000-0005-0000-0000-0000D61C0000}"/>
    <cellStyle name="Normal 3 2 9 2 3 2 2 2" xfId="7168" xr:uid="{00000000-0005-0000-0000-0000D71C0000}"/>
    <cellStyle name="Normal 3 2 9 2 3 2 2 2 2" xfId="14364" xr:uid="{00000000-0005-0000-0000-0000D81C0000}"/>
    <cellStyle name="Normal 3 2 9 2 3 2 2 3" xfId="10766" xr:uid="{00000000-0005-0000-0000-0000D91C0000}"/>
    <cellStyle name="Normal 3 2 9 2 3 2 3" xfId="5416" xr:uid="{00000000-0005-0000-0000-0000DA1C0000}"/>
    <cellStyle name="Normal 3 2 9 2 3 2 3 2" xfId="12612" xr:uid="{00000000-0005-0000-0000-0000DB1C0000}"/>
    <cellStyle name="Normal 3 2 9 2 3 2 4" xfId="9014" xr:uid="{00000000-0005-0000-0000-0000DC1C0000}"/>
    <cellStyle name="Normal 3 2 9 2 3 3" xfId="2694" xr:uid="{00000000-0005-0000-0000-0000DD1C0000}"/>
    <cellStyle name="Normal 3 2 9 2 3 3 2" xfId="6292" xr:uid="{00000000-0005-0000-0000-0000DE1C0000}"/>
    <cellStyle name="Normal 3 2 9 2 3 3 2 2" xfId="13488" xr:uid="{00000000-0005-0000-0000-0000DF1C0000}"/>
    <cellStyle name="Normal 3 2 9 2 3 3 3" xfId="9890" xr:uid="{00000000-0005-0000-0000-0000E01C0000}"/>
    <cellStyle name="Normal 3 2 9 2 3 4" xfId="4540" xr:uid="{00000000-0005-0000-0000-0000E11C0000}"/>
    <cellStyle name="Normal 3 2 9 2 3 4 2" xfId="11736" xr:uid="{00000000-0005-0000-0000-0000E21C0000}"/>
    <cellStyle name="Normal 3 2 9 2 3 5" xfId="8138" xr:uid="{00000000-0005-0000-0000-0000E31C0000}"/>
    <cellStyle name="Normal 3 2 9 2 4" xfId="1234" xr:uid="{00000000-0005-0000-0000-0000E41C0000}"/>
    <cellStyle name="Normal 3 2 9 2 4 2" xfId="2986" xr:uid="{00000000-0005-0000-0000-0000E51C0000}"/>
    <cellStyle name="Normal 3 2 9 2 4 2 2" xfId="6584" xr:uid="{00000000-0005-0000-0000-0000E61C0000}"/>
    <cellStyle name="Normal 3 2 9 2 4 2 2 2" xfId="13780" xr:uid="{00000000-0005-0000-0000-0000E71C0000}"/>
    <cellStyle name="Normal 3 2 9 2 4 2 3" xfId="10182" xr:uid="{00000000-0005-0000-0000-0000E81C0000}"/>
    <cellStyle name="Normal 3 2 9 2 4 3" xfId="4832" xr:uid="{00000000-0005-0000-0000-0000E91C0000}"/>
    <cellStyle name="Normal 3 2 9 2 4 3 2" xfId="12028" xr:uid="{00000000-0005-0000-0000-0000EA1C0000}"/>
    <cellStyle name="Normal 3 2 9 2 4 4" xfId="8430" xr:uid="{00000000-0005-0000-0000-0000EB1C0000}"/>
    <cellStyle name="Normal 3 2 9 2 5" xfId="2110" xr:uid="{00000000-0005-0000-0000-0000EC1C0000}"/>
    <cellStyle name="Normal 3 2 9 2 5 2" xfId="5708" xr:uid="{00000000-0005-0000-0000-0000ED1C0000}"/>
    <cellStyle name="Normal 3 2 9 2 5 2 2" xfId="12904" xr:uid="{00000000-0005-0000-0000-0000EE1C0000}"/>
    <cellStyle name="Normal 3 2 9 2 5 3" xfId="9306" xr:uid="{00000000-0005-0000-0000-0000EF1C0000}"/>
    <cellStyle name="Normal 3 2 9 2 6" xfId="3956" xr:uid="{00000000-0005-0000-0000-0000F01C0000}"/>
    <cellStyle name="Normal 3 2 9 2 6 2" xfId="11152" xr:uid="{00000000-0005-0000-0000-0000F11C0000}"/>
    <cellStyle name="Normal 3 2 9 2 7" xfId="7554" xr:uid="{00000000-0005-0000-0000-0000F21C0000}"/>
    <cellStyle name="Normal 3 2 9 3" xfId="501" xr:uid="{00000000-0005-0000-0000-0000F31C0000}"/>
    <cellStyle name="Normal 3 2 9 3 2" xfId="1380" xr:uid="{00000000-0005-0000-0000-0000F41C0000}"/>
    <cellStyle name="Normal 3 2 9 3 2 2" xfId="3132" xr:uid="{00000000-0005-0000-0000-0000F51C0000}"/>
    <cellStyle name="Normal 3 2 9 3 2 2 2" xfId="6730" xr:uid="{00000000-0005-0000-0000-0000F61C0000}"/>
    <cellStyle name="Normal 3 2 9 3 2 2 2 2" xfId="13926" xr:uid="{00000000-0005-0000-0000-0000F71C0000}"/>
    <cellStyle name="Normal 3 2 9 3 2 2 3" xfId="10328" xr:uid="{00000000-0005-0000-0000-0000F81C0000}"/>
    <cellStyle name="Normal 3 2 9 3 2 3" xfId="4978" xr:uid="{00000000-0005-0000-0000-0000F91C0000}"/>
    <cellStyle name="Normal 3 2 9 3 2 3 2" xfId="12174" xr:uid="{00000000-0005-0000-0000-0000FA1C0000}"/>
    <cellStyle name="Normal 3 2 9 3 2 4" xfId="8576" xr:uid="{00000000-0005-0000-0000-0000FB1C0000}"/>
    <cellStyle name="Normal 3 2 9 3 3" xfId="2256" xr:uid="{00000000-0005-0000-0000-0000FC1C0000}"/>
    <cellStyle name="Normal 3 2 9 3 3 2" xfId="5854" xr:uid="{00000000-0005-0000-0000-0000FD1C0000}"/>
    <cellStyle name="Normal 3 2 9 3 3 2 2" xfId="13050" xr:uid="{00000000-0005-0000-0000-0000FE1C0000}"/>
    <cellStyle name="Normal 3 2 9 3 3 3" xfId="9452" xr:uid="{00000000-0005-0000-0000-0000FF1C0000}"/>
    <cellStyle name="Normal 3 2 9 3 4" xfId="4102" xr:uid="{00000000-0005-0000-0000-0000001D0000}"/>
    <cellStyle name="Normal 3 2 9 3 4 2" xfId="11298" xr:uid="{00000000-0005-0000-0000-0000011D0000}"/>
    <cellStyle name="Normal 3 2 9 3 5" xfId="7700" xr:uid="{00000000-0005-0000-0000-0000021D0000}"/>
    <cellStyle name="Normal 3 2 9 4" xfId="796" xr:uid="{00000000-0005-0000-0000-0000031D0000}"/>
    <cellStyle name="Normal 3 2 9 4 2" xfId="1672" xr:uid="{00000000-0005-0000-0000-0000041D0000}"/>
    <cellStyle name="Normal 3 2 9 4 2 2" xfId="3424" xr:uid="{00000000-0005-0000-0000-0000051D0000}"/>
    <cellStyle name="Normal 3 2 9 4 2 2 2" xfId="7022" xr:uid="{00000000-0005-0000-0000-0000061D0000}"/>
    <cellStyle name="Normal 3 2 9 4 2 2 2 2" xfId="14218" xr:uid="{00000000-0005-0000-0000-0000071D0000}"/>
    <cellStyle name="Normal 3 2 9 4 2 2 3" xfId="10620" xr:uid="{00000000-0005-0000-0000-0000081D0000}"/>
    <cellStyle name="Normal 3 2 9 4 2 3" xfId="5270" xr:uid="{00000000-0005-0000-0000-0000091D0000}"/>
    <cellStyle name="Normal 3 2 9 4 2 3 2" xfId="12466" xr:uid="{00000000-0005-0000-0000-00000A1D0000}"/>
    <cellStyle name="Normal 3 2 9 4 2 4" xfId="8868" xr:uid="{00000000-0005-0000-0000-00000B1D0000}"/>
    <cellStyle name="Normal 3 2 9 4 3" xfId="2548" xr:uid="{00000000-0005-0000-0000-00000C1D0000}"/>
    <cellStyle name="Normal 3 2 9 4 3 2" xfId="6146" xr:uid="{00000000-0005-0000-0000-00000D1D0000}"/>
    <cellStyle name="Normal 3 2 9 4 3 2 2" xfId="13342" xr:uid="{00000000-0005-0000-0000-00000E1D0000}"/>
    <cellStyle name="Normal 3 2 9 4 3 3" xfId="9744" xr:uid="{00000000-0005-0000-0000-00000F1D0000}"/>
    <cellStyle name="Normal 3 2 9 4 4" xfId="4394" xr:uid="{00000000-0005-0000-0000-0000101D0000}"/>
    <cellStyle name="Normal 3 2 9 4 4 2" xfId="11590" xr:uid="{00000000-0005-0000-0000-0000111D0000}"/>
    <cellStyle name="Normal 3 2 9 4 5" xfId="7992" xr:uid="{00000000-0005-0000-0000-0000121D0000}"/>
    <cellStyle name="Normal 3 2 9 5" xfId="1088" xr:uid="{00000000-0005-0000-0000-0000131D0000}"/>
    <cellStyle name="Normal 3 2 9 5 2" xfId="2840" xr:uid="{00000000-0005-0000-0000-0000141D0000}"/>
    <cellStyle name="Normal 3 2 9 5 2 2" xfId="6438" xr:uid="{00000000-0005-0000-0000-0000151D0000}"/>
    <cellStyle name="Normal 3 2 9 5 2 2 2" xfId="13634" xr:uid="{00000000-0005-0000-0000-0000161D0000}"/>
    <cellStyle name="Normal 3 2 9 5 2 3" xfId="10036" xr:uid="{00000000-0005-0000-0000-0000171D0000}"/>
    <cellStyle name="Normal 3 2 9 5 3" xfId="4686" xr:uid="{00000000-0005-0000-0000-0000181D0000}"/>
    <cellStyle name="Normal 3 2 9 5 3 2" xfId="11882" xr:uid="{00000000-0005-0000-0000-0000191D0000}"/>
    <cellStyle name="Normal 3 2 9 5 4" xfId="8284" xr:uid="{00000000-0005-0000-0000-00001A1D0000}"/>
    <cellStyle name="Normal 3 2 9 6" xfId="1964" xr:uid="{00000000-0005-0000-0000-00001B1D0000}"/>
    <cellStyle name="Normal 3 2 9 6 2" xfId="5562" xr:uid="{00000000-0005-0000-0000-00001C1D0000}"/>
    <cellStyle name="Normal 3 2 9 6 2 2" xfId="12758" xr:uid="{00000000-0005-0000-0000-00001D1D0000}"/>
    <cellStyle name="Normal 3 2 9 6 3" xfId="9160" xr:uid="{00000000-0005-0000-0000-00001E1D0000}"/>
    <cellStyle name="Normal 3 2 9 7" xfId="3650" xr:uid="{00000000-0005-0000-0000-00001F1D0000}"/>
    <cellStyle name="Normal 3 2 9 7 2" xfId="7248" xr:uid="{00000000-0005-0000-0000-0000201D0000}"/>
    <cellStyle name="Normal 3 2 9 7 2 2" xfId="14444" xr:uid="{00000000-0005-0000-0000-0000211D0000}"/>
    <cellStyle name="Normal 3 2 9 7 3" xfId="10846" xr:uid="{00000000-0005-0000-0000-0000221D0000}"/>
    <cellStyle name="Normal 3 2 9 8" xfId="3810" xr:uid="{00000000-0005-0000-0000-0000231D0000}"/>
    <cellStyle name="Normal 3 2 9 8 2" xfId="11006" xr:uid="{00000000-0005-0000-0000-0000241D0000}"/>
    <cellStyle name="Normal 3 2 9 9" xfId="7408" xr:uid="{00000000-0005-0000-0000-0000251D0000}"/>
    <cellStyle name="Normal 3 3" xfId="17" xr:uid="{00000000-0005-0000-0000-0000261D0000}"/>
    <cellStyle name="Normal 3 3 10" xfId="422" xr:uid="{00000000-0005-0000-0000-0000271D0000}"/>
    <cellStyle name="Normal 3 3 10 2" xfId="1301" xr:uid="{00000000-0005-0000-0000-0000281D0000}"/>
    <cellStyle name="Normal 3 3 10 2 2" xfId="3053" xr:uid="{00000000-0005-0000-0000-0000291D0000}"/>
    <cellStyle name="Normal 3 3 10 2 2 2" xfId="6651" xr:uid="{00000000-0005-0000-0000-00002A1D0000}"/>
    <cellStyle name="Normal 3 3 10 2 2 2 2" xfId="13847" xr:uid="{00000000-0005-0000-0000-00002B1D0000}"/>
    <cellStyle name="Normal 3 3 10 2 2 3" xfId="10249" xr:uid="{00000000-0005-0000-0000-00002C1D0000}"/>
    <cellStyle name="Normal 3 3 10 2 3" xfId="4899" xr:uid="{00000000-0005-0000-0000-00002D1D0000}"/>
    <cellStyle name="Normal 3 3 10 2 3 2" xfId="12095" xr:uid="{00000000-0005-0000-0000-00002E1D0000}"/>
    <cellStyle name="Normal 3 3 10 2 4" xfId="8497" xr:uid="{00000000-0005-0000-0000-00002F1D0000}"/>
    <cellStyle name="Normal 3 3 10 3" xfId="2177" xr:uid="{00000000-0005-0000-0000-0000301D0000}"/>
    <cellStyle name="Normal 3 3 10 3 2" xfId="5775" xr:uid="{00000000-0005-0000-0000-0000311D0000}"/>
    <cellStyle name="Normal 3 3 10 3 2 2" xfId="12971" xr:uid="{00000000-0005-0000-0000-0000321D0000}"/>
    <cellStyle name="Normal 3 3 10 3 3" xfId="9373" xr:uid="{00000000-0005-0000-0000-0000331D0000}"/>
    <cellStyle name="Normal 3 3 10 4" xfId="4023" xr:uid="{00000000-0005-0000-0000-0000341D0000}"/>
    <cellStyle name="Normal 3 3 10 4 2" xfId="11219" xr:uid="{00000000-0005-0000-0000-0000351D0000}"/>
    <cellStyle name="Normal 3 3 10 5" xfId="7621" xr:uid="{00000000-0005-0000-0000-0000361D0000}"/>
    <cellStyle name="Normal 3 3 11" xfId="717" xr:uid="{00000000-0005-0000-0000-0000371D0000}"/>
    <cellStyle name="Normal 3 3 11 2" xfId="1593" xr:uid="{00000000-0005-0000-0000-0000381D0000}"/>
    <cellStyle name="Normal 3 3 11 2 2" xfId="3345" xr:uid="{00000000-0005-0000-0000-0000391D0000}"/>
    <cellStyle name="Normal 3 3 11 2 2 2" xfId="6943" xr:uid="{00000000-0005-0000-0000-00003A1D0000}"/>
    <cellStyle name="Normal 3 3 11 2 2 2 2" xfId="14139" xr:uid="{00000000-0005-0000-0000-00003B1D0000}"/>
    <cellStyle name="Normal 3 3 11 2 2 3" xfId="10541" xr:uid="{00000000-0005-0000-0000-00003C1D0000}"/>
    <cellStyle name="Normal 3 3 11 2 3" xfId="5191" xr:uid="{00000000-0005-0000-0000-00003D1D0000}"/>
    <cellStyle name="Normal 3 3 11 2 3 2" xfId="12387" xr:uid="{00000000-0005-0000-0000-00003E1D0000}"/>
    <cellStyle name="Normal 3 3 11 2 4" xfId="8789" xr:uid="{00000000-0005-0000-0000-00003F1D0000}"/>
    <cellStyle name="Normal 3 3 11 3" xfId="2469" xr:uid="{00000000-0005-0000-0000-0000401D0000}"/>
    <cellStyle name="Normal 3 3 11 3 2" xfId="6067" xr:uid="{00000000-0005-0000-0000-0000411D0000}"/>
    <cellStyle name="Normal 3 3 11 3 2 2" xfId="13263" xr:uid="{00000000-0005-0000-0000-0000421D0000}"/>
    <cellStyle name="Normal 3 3 11 3 3" xfId="9665" xr:uid="{00000000-0005-0000-0000-0000431D0000}"/>
    <cellStyle name="Normal 3 3 11 4" xfId="4315" xr:uid="{00000000-0005-0000-0000-0000441D0000}"/>
    <cellStyle name="Normal 3 3 11 4 2" xfId="11511" xr:uid="{00000000-0005-0000-0000-0000451D0000}"/>
    <cellStyle name="Normal 3 3 11 5" xfId="7913" xr:uid="{00000000-0005-0000-0000-0000461D0000}"/>
    <cellStyle name="Normal 3 3 12" xfId="1009" xr:uid="{00000000-0005-0000-0000-0000471D0000}"/>
    <cellStyle name="Normal 3 3 12 2" xfId="2761" xr:uid="{00000000-0005-0000-0000-0000481D0000}"/>
    <cellStyle name="Normal 3 3 12 2 2" xfId="6359" xr:uid="{00000000-0005-0000-0000-0000491D0000}"/>
    <cellStyle name="Normal 3 3 12 2 2 2" xfId="13555" xr:uid="{00000000-0005-0000-0000-00004A1D0000}"/>
    <cellStyle name="Normal 3 3 12 2 3" xfId="9957" xr:uid="{00000000-0005-0000-0000-00004B1D0000}"/>
    <cellStyle name="Normal 3 3 12 3" xfId="4607" xr:uid="{00000000-0005-0000-0000-00004C1D0000}"/>
    <cellStyle name="Normal 3 3 12 3 2" xfId="11803" xr:uid="{00000000-0005-0000-0000-00004D1D0000}"/>
    <cellStyle name="Normal 3 3 12 4" xfId="8205" xr:uid="{00000000-0005-0000-0000-00004E1D0000}"/>
    <cellStyle name="Normal 3 3 13" xfId="1885" xr:uid="{00000000-0005-0000-0000-00004F1D0000}"/>
    <cellStyle name="Normal 3 3 13 2" xfId="5483" xr:uid="{00000000-0005-0000-0000-0000501D0000}"/>
    <cellStyle name="Normal 3 3 13 2 2" xfId="12679" xr:uid="{00000000-0005-0000-0000-0000511D0000}"/>
    <cellStyle name="Normal 3 3 13 3" xfId="9081" xr:uid="{00000000-0005-0000-0000-0000521D0000}"/>
    <cellStyle name="Normal 3 3 14" xfId="3639" xr:uid="{00000000-0005-0000-0000-0000531D0000}"/>
    <cellStyle name="Normal 3 3 14 2" xfId="7237" xr:uid="{00000000-0005-0000-0000-0000541D0000}"/>
    <cellStyle name="Normal 3 3 14 2 2" xfId="14433" xr:uid="{00000000-0005-0000-0000-0000551D0000}"/>
    <cellStyle name="Normal 3 3 14 3" xfId="10835" xr:uid="{00000000-0005-0000-0000-0000561D0000}"/>
    <cellStyle name="Normal 3 3 15" xfId="3731" xr:uid="{00000000-0005-0000-0000-0000571D0000}"/>
    <cellStyle name="Normal 3 3 15 2" xfId="10927" xr:uid="{00000000-0005-0000-0000-0000581D0000}"/>
    <cellStyle name="Normal 3 3 16" xfId="7329" xr:uid="{00000000-0005-0000-0000-0000591D0000}"/>
    <cellStyle name="Normal 3 3 17" xfId="123" xr:uid="{00000000-0005-0000-0000-00005A1D0000}"/>
    <cellStyle name="Normal 3 3 2" xfId="25" xr:uid="{00000000-0005-0000-0000-00005B1D0000}"/>
    <cellStyle name="Normal 3 3 2 10" xfId="1013" xr:uid="{00000000-0005-0000-0000-00005C1D0000}"/>
    <cellStyle name="Normal 3 3 2 10 2" xfId="2765" xr:uid="{00000000-0005-0000-0000-00005D1D0000}"/>
    <cellStyle name="Normal 3 3 2 10 2 2" xfId="6363" xr:uid="{00000000-0005-0000-0000-00005E1D0000}"/>
    <cellStyle name="Normal 3 3 2 10 2 2 2" xfId="13559" xr:uid="{00000000-0005-0000-0000-00005F1D0000}"/>
    <cellStyle name="Normal 3 3 2 10 2 3" xfId="9961" xr:uid="{00000000-0005-0000-0000-0000601D0000}"/>
    <cellStyle name="Normal 3 3 2 10 3" xfId="4611" xr:uid="{00000000-0005-0000-0000-0000611D0000}"/>
    <cellStyle name="Normal 3 3 2 10 3 2" xfId="11807" xr:uid="{00000000-0005-0000-0000-0000621D0000}"/>
    <cellStyle name="Normal 3 3 2 10 4" xfId="8209" xr:uid="{00000000-0005-0000-0000-0000631D0000}"/>
    <cellStyle name="Normal 3 3 2 11" xfId="1889" xr:uid="{00000000-0005-0000-0000-0000641D0000}"/>
    <cellStyle name="Normal 3 3 2 11 2" xfId="5487" xr:uid="{00000000-0005-0000-0000-0000651D0000}"/>
    <cellStyle name="Normal 3 3 2 11 2 2" xfId="12683" xr:uid="{00000000-0005-0000-0000-0000661D0000}"/>
    <cellStyle name="Normal 3 3 2 11 3" xfId="9085" xr:uid="{00000000-0005-0000-0000-0000671D0000}"/>
    <cellStyle name="Normal 3 3 2 12" xfId="3647" xr:uid="{00000000-0005-0000-0000-0000681D0000}"/>
    <cellStyle name="Normal 3 3 2 12 2" xfId="7245" xr:uid="{00000000-0005-0000-0000-0000691D0000}"/>
    <cellStyle name="Normal 3 3 2 12 2 2" xfId="14441" xr:uid="{00000000-0005-0000-0000-00006A1D0000}"/>
    <cellStyle name="Normal 3 3 2 12 3" xfId="10843" xr:uid="{00000000-0005-0000-0000-00006B1D0000}"/>
    <cellStyle name="Normal 3 3 2 13" xfId="3735" xr:uid="{00000000-0005-0000-0000-00006C1D0000}"/>
    <cellStyle name="Normal 3 3 2 13 2" xfId="10931" xr:uid="{00000000-0005-0000-0000-00006D1D0000}"/>
    <cellStyle name="Normal 3 3 2 14" xfId="7333" xr:uid="{00000000-0005-0000-0000-00006E1D0000}"/>
    <cellStyle name="Normal 3 3 2 15" xfId="127" xr:uid="{00000000-0005-0000-0000-00006F1D0000}"/>
    <cellStyle name="Normal 3 3 2 2" xfId="54" xr:uid="{00000000-0005-0000-0000-0000701D0000}"/>
    <cellStyle name="Normal 3 3 2 2 10" xfId="3669" xr:uid="{00000000-0005-0000-0000-0000711D0000}"/>
    <cellStyle name="Normal 3 3 2 2 10 2" xfId="7267" xr:uid="{00000000-0005-0000-0000-0000721D0000}"/>
    <cellStyle name="Normal 3 3 2 2 10 2 2" xfId="14463" xr:uid="{00000000-0005-0000-0000-0000731D0000}"/>
    <cellStyle name="Normal 3 3 2 2 10 3" xfId="10865" xr:uid="{00000000-0005-0000-0000-0000741D0000}"/>
    <cellStyle name="Normal 3 3 2 2 11" xfId="3749" xr:uid="{00000000-0005-0000-0000-0000751D0000}"/>
    <cellStyle name="Normal 3 3 2 2 11 2" xfId="10945" xr:uid="{00000000-0005-0000-0000-0000761D0000}"/>
    <cellStyle name="Normal 3 3 2 2 12" xfId="7347" xr:uid="{00000000-0005-0000-0000-0000771D0000}"/>
    <cellStyle name="Normal 3 3 2 2 13" xfId="141" xr:uid="{00000000-0005-0000-0000-0000781D0000}"/>
    <cellStyle name="Normal 3 3 2 2 2" xfId="76" xr:uid="{00000000-0005-0000-0000-0000791D0000}"/>
    <cellStyle name="Normal 3 3 2 2 2 10" xfId="7369" xr:uid="{00000000-0005-0000-0000-00007A1D0000}"/>
    <cellStyle name="Normal 3 3 2 2 2 11" xfId="163" xr:uid="{00000000-0005-0000-0000-00007B1D0000}"/>
    <cellStyle name="Normal 3 3 2 2 2 2" xfId="248" xr:uid="{00000000-0005-0000-0000-00007C1D0000}"/>
    <cellStyle name="Normal 3 3 2 2 2 2 2" xfId="396" xr:uid="{00000000-0005-0000-0000-00007D1D0000}"/>
    <cellStyle name="Normal 3 3 2 2 2 2 2 2" xfId="688" xr:uid="{00000000-0005-0000-0000-00007E1D0000}"/>
    <cellStyle name="Normal 3 3 2 2 2 2 2 2 2" xfId="1567" xr:uid="{00000000-0005-0000-0000-00007F1D0000}"/>
    <cellStyle name="Normal 3 3 2 2 2 2 2 2 2 2" xfId="3319" xr:uid="{00000000-0005-0000-0000-0000801D0000}"/>
    <cellStyle name="Normal 3 3 2 2 2 2 2 2 2 2 2" xfId="6917" xr:uid="{00000000-0005-0000-0000-0000811D0000}"/>
    <cellStyle name="Normal 3 3 2 2 2 2 2 2 2 2 2 2" xfId="14113" xr:uid="{00000000-0005-0000-0000-0000821D0000}"/>
    <cellStyle name="Normal 3 3 2 2 2 2 2 2 2 2 3" xfId="10515" xr:uid="{00000000-0005-0000-0000-0000831D0000}"/>
    <cellStyle name="Normal 3 3 2 2 2 2 2 2 2 3" xfId="5165" xr:uid="{00000000-0005-0000-0000-0000841D0000}"/>
    <cellStyle name="Normal 3 3 2 2 2 2 2 2 2 3 2" xfId="12361" xr:uid="{00000000-0005-0000-0000-0000851D0000}"/>
    <cellStyle name="Normal 3 3 2 2 2 2 2 2 2 4" xfId="8763" xr:uid="{00000000-0005-0000-0000-0000861D0000}"/>
    <cellStyle name="Normal 3 3 2 2 2 2 2 2 3" xfId="2443" xr:uid="{00000000-0005-0000-0000-0000871D0000}"/>
    <cellStyle name="Normal 3 3 2 2 2 2 2 2 3 2" xfId="6041" xr:uid="{00000000-0005-0000-0000-0000881D0000}"/>
    <cellStyle name="Normal 3 3 2 2 2 2 2 2 3 2 2" xfId="13237" xr:uid="{00000000-0005-0000-0000-0000891D0000}"/>
    <cellStyle name="Normal 3 3 2 2 2 2 2 2 3 3" xfId="9639" xr:uid="{00000000-0005-0000-0000-00008A1D0000}"/>
    <cellStyle name="Normal 3 3 2 2 2 2 2 2 4" xfId="4289" xr:uid="{00000000-0005-0000-0000-00008B1D0000}"/>
    <cellStyle name="Normal 3 3 2 2 2 2 2 2 4 2" xfId="11485" xr:uid="{00000000-0005-0000-0000-00008C1D0000}"/>
    <cellStyle name="Normal 3 3 2 2 2 2 2 2 5" xfId="7887" xr:uid="{00000000-0005-0000-0000-00008D1D0000}"/>
    <cellStyle name="Normal 3 3 2 2 2 2 2 3" xfId="983" xr:uid="{00000000-0005-0000-0000-00008E1D0000}"/>
    <cellStyle name="Normal 3 3 2 2 2 2 2 3 2" xfId="1859" xr:uid="{00000000-0005-0000-0000-00008F1D0000}"/>
    <cellStyle name="Normal 3 3 2 2 2 2 2 3 2 2" xfId="3611" xr:uid="{00000000-0005-0000-0000-0000901D0000}"/>
    <cellStyle name="Normal 3 3 2 2 2 2 2 3 2 2 2" xfId="7209" xr:uid="{00000000-0005-0000-0000-0000911D0000}"/>
    <cellStyle name="Normal 3 3 2 2 2 2 2 3 2 2 2 2" xfId="14405" xr:uid="{00000000-0005-0000-0000-0000921D0000}"/>
    <cellStyle name="Normal 3 3 2 2 2 2 2 3 2 2 3" xfId="10807" xr:uid="{00000000-0005-0000-0000-0000931D0000}"/>
    <cellStyle name="Normal 3 3 2 2 2 2 2 3 2 3" xfId="5457" xr:uid="{00000000-0005-0000-0000-0000941D0000}"/>
    <cellStyle name="Normal 3 3 2 2 2 2 2 3 2 3 2" xfId="12653" xr:uid="{00000000-0005-0000-0000-0000951D0000}"/>
    <cellStyle name="Normal 3 3 2 2 2 2 2 3 2 4" xfId="9055" xr:uid="{00000000-0005-0000-0000-0000961D0000}"/>
    <cellStyle name="Normal 3 3 2 2 2 2 2 3 3" xfId="2735" xr:uid="{00000000-0005-0000-0000-0000971D0000}"/>
    <cellStyle name="Normal 3 3 2 2 2 2 2 3 3 2" xfId="6333" xr:uid="{00000000-0005-0000-0000-0000981D0000}"/>
    <cellStyle name="Normal 3 3 2 2 2 2 2 3 3 2 2" xfId="13529" xr:uid="{00000000-0005-0000-0000-0000991D0000}"/>
    <cellStyle name="Normal 3 3 2 2 2 2 2 3 3 3" xfId="9931" xr:uid="{00000000-0005-0000-0000-00009A1D0000}"/>
    <cellStyle name="Normal 3 3 2 2 2 2 2 3 4" xfId="4581" xr:uid="{00000000-0005-0000-0000-00009B1D0000}"/>
    <cellStyle name="Normal 3 3 2 2 2 2 2 3 4 2" xfId="11777" xr:uid="{00000000-0005-0000-0000-00009C1D0000}"/>
    <cellStyle name="Normal 3 3 2 2 2 2 2 3 5" xfId="8179" xr:uid="{00000000-0005-0000-0000-00009D1D0000}"/>
    <cellStyle name="Normal 3 3 2 2 2 2 2 4" xfId="1275" xr:uid="{00000000-0005-0000-0000-00009E1D0000}"/>
    <cellStyle name="Normal 3 3 2 2 2 2 2 4 2" xfId="3027" xr:uid="{00000000-0005-0000-0000-00009F1D0000}"/>
    <cellStyle name="Normal 3 3 2 2 2 2 2 4 2 2" xfId="6625" xr:uid="{00000000-0005-0000-0000-0000A01D0000}"/>
    <cellStyle name="Normal 3 3 2 2 2 2 2 4 2 2 2" xfId="13821" xr:uid="{00000000-0005-0000-0000-0000A11D0000}"/>
    <cellStyle name="Normal 3 3 2 2 2 2 2 4 2 3" xfId="10223" xr:uid="{00000000-0005-0000-0000-0000A21D0000}"/>
    <cellStyle name="Normal 3 3 2 2 2 2 2 4 3" xfId="4873" xr:uid="{00000000-0005-0000-0000-0000A31D0000}"/>
    <cellStyle name="Normal 3 3 2 2 2 2 2 4 3 2" xfId="12069" xr:uid="{00000000-0005-0000-0000-0000A41D0000}"/>
    <cellStyle name="Normal 3 3 2 2 2 2 2 4 4" xfId="8471" xr:uid="{00000000-0005-0000-0000-0000A51D0000}"/>
    <cellStyle name="Normal 3 3 2 2 2 2 2 5" xfId="2151" xr:uid="{00000000-0005-0000-0000-0000A61D0000}"/>
    <cellStyle name="Normal 3 3 2 2 2 2 2 5 2" xfId="5749" xr:uid="{00000000-0005-0000-0000-0000A71D0000}"/>
    <cellStyle name="Normal 3 3 2 2 2 2 2 5 2 2" xfId="12945" xr:uid="{00000000-0005-0000-0000-0000A81D0000}"/>
    <cellStyle name="Normal 3 3 2 2 2 2 2 5 3" xfId="9347" xr:uid="{00000000-0005-0000-0000-0000A91D0000}"/>
    <cellStyle name="Normal 3 3 2 2 2 2 2 6" xfId="3997" xr:uid="{00000000-0005-0000-0000-0000AA1D0000}"/>
    <cellStyle name="Normal 3 3 2 2 2 2 2 6 2" xfId="11193" xr:uid="{00000000-0005-0000-0000-0000AB1D0000}"/>
    <cellStyle name="Normal 3 3 2 2 2 2 2 7" xfId="7595" xr:uid="{00000000-0005-0000-0000-0000AC1D0000}"/>
    <cellStyle name="Normal 3 3 2 2 2 2 3" xfId="542" xr:uid="{00000000-0005-0000-0000-0000AD1D0000}"/>
    <cellStyle name="Normal 3 3 2 2 2 2 3 2" xfId="1421" xr:uid="{00000000-0005-0000-0000-0000AE1D0000}"/>
    <cellStyle name="Normal 3 3 2 2 2 2 3 2 2" xfId="3173" xr:uid="{00000000-0005-0000-0000-0000AF1D0000}"/>
    <cellStyle name="Normal 3 3 2 2 2 2 3 2 2 2" xfId="6771" xr:uid="{00000000-0005-0000-0000-0000B01D0000}"/>
    <cellStyle name="Normal 3 3 2 2 2 2 3 2 2 2 2" xfId="13967" xr:uid="{00000000-0005-0000-0000-0000B11D0000}"/>
    <cellStyle name="Normal 3 3 2 2 2 2 3 2 2 3" xfId="10369" xr:uid="{00000000-0005-0000-0000-0000B21D0000}"/>
    <cellStyle name="Normal 3 3 2 2 2 2 3 2 3" xfId="5019" xr:uid="{00000000-0005-0000-0000-0000B31D0000}"/>
    <cellStyle name="Normal 3 3 2 2 2 2 3 2 3 2" xfId="12215" xr:uid="{00000000-0005-0000-0000-0000B41D0000}"/>
    <cellStyle name="Normal 3 3 2 2 2 2 3 2 4" xfId="8617" xr:uid="{00000000-0005-0000-0000-0000B51D0000}"/>
    <cellStyle name="Normal 3 3 2 2 2 2 3 3" xfId="2297" xr:uid="{00000000-0005-0000-0000-0000B61D0000}"/>
    <cellStyle name="Normal 3 3 2 2 2 2 3 3 2" xfId="5895" xr:uid="{00000000-0005-0000-0000-0000B71D0000}"/>
    <cellStyle name="Normal 3 3 2 2 2 2 3 3 2 2" xfId="13091" xr:uid="{00000000-0005-0000-0000-0000B81D0000}"/>
    <cellStyle name="Normal 3 3 2 2 2 2 3 3 3" xfId="9493" xr:uid="{00000000-0005-0000-0000-0000B91D0000}"/>
    <cellStyle name="Normal 3 3 2 2 2 2 3 4" xfId="4143" xr:uid="{00000000-0005-0000-0000-0000BA1D0000}"/>
    <cellStyle name="Normal 3 3 2 2 2 2 3 4 2" xfId="11339" xr:uid="{00000000-0005-0000-0000-0000BB1D0000}"/>
    <cellStyle name="Normal 3 3 2 2 2 2 3 5" xfId="7741" xr:uid="{00000000-0005-0000-0000-0000BC1D0000}"/>
    <cellStyle name="Normal 3 3 2 2 2 2 4" xfId="837" xr:uid="{00000000-0005-0000-0000-0000BD1D0000}"/>
    <cellStyle name="Normal 3 3 2 2 2 2 4 2" xfId="1713" xr:uid="{00000000-0005-0000-0000-0000BE1D0000}"/>
    <cellStyle name="Normal 3 3 2 2 2 2 4 2 2" xfId="3465" xr:uid="{00000000-0005-0000-0000-0000BF1D0000}"/>
    <cellStyle name="Normal 3 3 2 2 2 2 4 2 2 2" xfId="7063" xr:uid="{00000000-0005-0000-0000-0000C01D0000}"/>
    <cellStyle name="Normal 3 3 2 2 2 2 4 2 2 2 2" xfId="14259" xr:uid="{00000000-0005-0000-0000-0000C11D0000}"/>
    <cellStyle name="Normal 3 3 2 2 2 2 4 2 2 3" xfId="10661" xr:uid="{00000000-0005-0000-0000-0000C21D0000}"/>
    <cellStyle name="Normal 3 3 2 2 2 2 4 2 3" xfId="5311" xr:uid="{00000000-0005-0000-0000-0000C31D0000}"/>
    <cellStyle name="Normal 3 3 2 2 2 2 4 2 3 2" xfId="12507" xr:uid="{00000000-0005-0000-0000-0000C41D0000}"/>
    <cellStyle name="Normal 3 3 2 2 2 2 4 2 4" xfId="8909" xr:uid="{00000000-0005-0000-0000-0000C51D0000}"/>
    <cellStyle name="Normal 3 3 2 2 2 2 4 3" xfId="2589" xr:uid="{00000000-0005-0000-0000-0000C61D0000}"/>
    <cellStyle name="Normal 3 3 2 2 2 2 4 3 2" xfId="6187" xr:uid="{00000000-0005-0000-0000-0000C71D0000}"/>
    <cellStyle name="Normal 3 3 2 2 2 2 4 3 2 2" xfId="13383" xr:uid="{00000000-0005-0000-0000-0000C81D0000}"/>
    <cellStyle name="Normal 3 3 2 2 2 2 4 3 3" xfId="9785" xr:uid="{00000000-0005-0000-0000-0000C91D0000}"/>
    <cellStyle name="Normal 3 3 2 2 2 2 4 4" xfId="4435" xr:uid="{00000000-0005-0000-0000-0000CA1D0000}"/>
    <cellStyle name="Normal 3 3 2 2 2 2 4 4 2" xfId="11631" xr:uid="{00000000-0005-0000-0000-0000CB1D0000}"/>
    <cellStyle name="Normal 3 3 2 2 2 2 4 5" xfId="8033" xr:uid="{00000000-0005-0000-0000-0000CC1D0000}"/>
    <cellStyle name="Normal 3 3 2 2 2 2 5" xfId="1129" xr:uid="{00000000-0005-0000-0000-0000CD1D0000}"/>
    <cellStyle name="Normal 3 3 2 2 2 2 5 2" xfId="2881" xr:uid="{00000000-0005-0000-0000-0000CE1D0000}"/>
    <cellStyle name="Normal 3 3 2 2 2 2 5 2 2" xfId="6479" xr:uid="{00000000-0005-0000-0000-0000CF1D0000}"/>
    <cellStyle name="Normal 3 3 2 2 2 2 5 2 2 2" xfId="13675" xr:uid="{00000000-0005-0000-0000-0000D01D0000}"/>
    <cellStyle name="Normal 3 3 2 2 2 2 5 2 3" xfId="10077" xr:uid="{00000000-0005-0000-0000-0000D11D0000}"/>
    <cellStyle name="Normal 3 3 2 2 2 2 5 3" xfId="4727" xr:uid="{00000000-0005-0000-0000-0000D21D0000}"/>
    <cellStyle name="Normal 3 3 2 2 2 2 5 3 2" xfId="11923" xr:uid="{00000000-0005-0000-0000-0000D31D0000}"/>
    <cellStyle name="Normal 3 3 2 2 2 2 5 4" xfId="8325" xr:uid="{00000000-0005-0000-0000-0000D41D0000}"/>
    <cellStyle name="Normal 3 3 2 2 2 2 6" xfId="2005" xr:uid="{00000000-0005-0000-0000-0000D51D0000}"/>
    <cellStyle name="Normal 3 3 2 2 2 2 6 2" xfId="5603" xr:uid="{00000000-0005-0000-0000-0000D61D0000}"/>
    <cellStyle name="Normal 3 3 2 2 2 2 6 2 2" xfId="12799" xr:uid="{00000000-0005-0000-0000-0000D71D0000}"/>
    <cellStyle name="Normal 3 3 2 2 2 2 6 3" xfId="9201" xr:uid="{00000000-0005-0000-0000-0000D81D0000}"/>
    <cellStyle name="Normal 3 3 2 2 2 2 7" xfId="3851" xr:uid="{00000000-0005-0000-0000-0000D91D0000}"/>
    <cellStyle name="Normal 3 3 2 2 2 2 7 2" xfId="11047" xr:uid="{00000000-0005-0000-0000-0000DA1D0000}"/>
    <cellStyle name="Normal 3 3 2 2 2 2 8" xfId="7449" xr:uid="{00000000-0005-0000-0000-0000DB1D0000}"/>
    <cellStyle name="Normal 3 3 2 2 2 3" xfId="316" xr:uid="{00000000-0005-0000-0000-0000DC1D0000}"/>
    <cellStyle name="Normal 3 3 2 2 2 3 2" xfId="608" xr:uid="{00000000-0005-0000-0000-0000DD1D0000}"/>
    <cellStyle name="Normal 3 3 2 2 2 3 2 2" xfId="1487" xr:uid="{00000000-0005-0000-0000-0000DE1D0000}"/>
    <cellStyle name="Normal 3 3 2 2 2 3 2 2 2" xfId="3239" xr:uid="{00000000-0005-0000-0000-0000DF1D0000}"/>
    <cellStyle name="Normal 3 3 2 2 2 3 2 2 2 2" xfId="6837" xr:uid="{00000000-0005-0000-0000-0000E01D0000}"/>
    <cellStyle name="Normal 3 3 2 2 2 3 2 2 2 2 2" xfId="14033" xr:uid="{00000000-0005-0000-0000-0000E11D0000}"/>
    <cellStyle name="Normal 3 3 2 2 2 3 2 2 2 3" xfId="10435" xr:uid="{00000000-0005-0000-0000-0000E21D0000}"/>
    <cellStyle name="Normal 3 3 2 2 2 3 2 2 3" xfId="5085" xr:uid="{00000000-0005-0000-0000-0000E31D0000}"/>
    <cellStyle name="Normal 3 3 2 2 2 3 2 2 3 2" xfId="12281" xr:uid="{00000000-0005-0000-0000-0000E41D0000}"/>
    <cellStyle name="Normal 3 3 2 2 2 3 2 2 4" xfId="8683" xr:uid="{00000000-0005-0000-0000-0000E51D0000}"/>
    <cellStyle name="Normal 3 3 2 2 2 3 2 3" xfId="2363" xr:uid="{00000000-0005-0000-0000-0000E61D0000}"/>
    <cellStyle name="Normal 3 3 2 2 2 3 2 3 2" xfId="5961" xr:uid="{00000000-0005-0000-0000-0000E71D0000}"/>
    <cellStyle name="Normal 3 3 2 2 2 3 2 3 2 2" xfId="13157" xr:uid="{00000000-0005-0000-0000-0000E81D0000}"/>
    <cellStyle name="Normal 3 3 2 2 2 3 2 3 3" xfId="9559" xr:uid="{00000000-0005-0000-0000-0000E91D0000}"/>
    <cellStyle name="Normal 3 3 2 2 2 3 2 4" xfId="4209" xr:uid="{00000000-0005-0000-0000-0000EA1D0000}"/>
    <cellStyle name="Normal 3 3 2 2 2 3 2 4 2" xfId="11405" xr:uid="{00000000-0005-0000-0000-0000EB1D0000}"/>
    <cellStyle name="Normal 3 3 2 2 2 3 2 5" xfId="7807" xr:uid="{00000000-0005-0000-0000-0000EC1D0000}"/>
    <cellStyle name="Normal 3 3 2 2 2 3 3" xfId="903" xr:uid="{00000000-0005-0000-0000-0000ED1D0000}"/>
    <cellStyle name="Normal 3 3 2 2 2 3 3 2" xfId="1779" xr:uid="{00000000-0005-0000-0000-0000EE1D0000}"/>
    <cellStyle name="Normal 3 3 2 2 2 3 3 2 2" xfId="3531" xr:uid="{00000000-0005-0000-0000-0000EF1D0000}"/>
    <cellStyle name="Normal 3 3 2 2 2 3 3 2 2 2" xfId="7129" xr:uid="{00000000-0005-0000-0000-0000F01D0000}"/>
    <cellStyle name="Normal 3 3 2 2 2 3 3 2 2 2 2" xfId="14325" xr:uid="{00000000-0005-0000-0000-0000F11D0000}"/>
    <cellStyle name="Normal 3 3 2 2 2 3 3 2 2 3" xfId="10727" xr:uid="{00000000-0005-0000-0000-0000F21D0000}"/>
    <cellStyle name="Normal 3 3 2 2 2 3 3 2 3" xfId="5377" xr:uid="{00000000-0005-0000-0000-0000F31D0000}"/>
    <cellStyle name="Normal 3 3 2 2 2 3 3 2 3 2" xfId="12573" xr:uid="{00000000-0005-0000-0000-0000F41D0000}"/>
    <cellStyle name="Normal 3 3 2 2 2 3 3 2 4" xfId="8975" xr:uid="{00000000-0005-0000-0000-0000F51D0000}"/>
    <cellStyle name="Normal 3 3 2 2 2 3 3 3" xfId="2655" xr:uid="{00000000-0005-0000-0000-0000F61D0000}"/>
    <cellStyle name="Normal 3 3 2 2 2 3 3 3 2" xfId="6253" xr:uid="{00000000-0005-0000-0000-0000F71D0000}"/>
    <cellStyle name="Normal 3 3 2 2 2 3 3 3 2 2" xfId="13449" xr:uid="{00000000-0005-0000-0000-0000F81D0000}"/>
    <cellStyle name="Normal 3 3 2 2 2 3 3 3 3" xfId="9851" xr:uid="{00000000-0005-0000-0000-0000F91D0000}"/>
    <cellStyle name="Normal 3 3 2 2 2 3 3 4" xfId="4501" xr:uid="{00000000-0005-0000-0000-0000FA1D0000}"/>
    <cellStyle name="Normal 3 3 2 2 2 3 3 4 2" xfId="11697" xr:uid="{00000000-0005-0000-0000-0000FB1D0000}"/>
    <cellStyle name="Normal 3 3 2 2 2 3 3 5" xfId="8099" xr:uid="{00000000-0005-0000-0000-0000FC1D0000}"/>
    <cellStyle name="Normal 3 3 2 2 2 3 4" xfId="1195" xr:uid="{00000000-0005-0000-0000-0000FD1D0000}"/>
    <cellStyle name="Normal 3 3 2 2 2 3 4 2" xfId="2947" xr:uid="{00000000-0005-0000-0000-0000FE1D0000}"/>
    <cellStyle name="Normal 3 3 2 2 2 3 4 2 2" xfId="6545" xr:uid="{00000000-0005-0000-0000-0000FF1D0000}"/>
    <cellStyle name="Normal 3 3 2 2 2 3 4 2 2 2" xfId="13741" xr:uid="{00000000-0005-0000-0000-0000001E0000}"/>
    <cellStyle name="Normal 3 3 2 2 2 3 4 2 3" xfId="10143" xr:uid="{00000000-0005-0000-0000-0000011E0000}"/>
    <cellStyle name="Normal 3 3 2 2 2 3 4 3" xfId="4793" xr:uid="{00000000-0005-0000-0000-0000021E0000}"/>
    <cellStyle name="Normal 3 3 2 2 2 3 4 3 2" xfId="11989" xr:uid="{00000000-0005-0000-0000-0000031E0000}"/>
    <cellStyle name="Normal 3 3 2 2 2 3 4 4" xfId="8391" xr:uid="{00000000-0005-0000-0000-0000041E0000}"/>
    <cellStyle name="Normal 3 3 2 2 2 3 5" xfId="2071" xr:uid="{00000000-0005-0000-0000-0000051E0000}"/>
    <cellStyle name="Normal 3 3 2 2 2 3 5 2" xfId="5669" xr:uid="{00000000-0005-0000-0000-0000061E0000}"/>
    <cellStyle name="Normal 3 3 2 2 2 3 5 2 2" xfId="12865" xr:uid="{00000000-0005-0000-0000-0000071E0000}"/>
    <cellStyle name="Normal 3 3 2 2 2 3 5 3" xfId="9267" xr:uid="{00000000-0005-0000-0000-0000081E0000}"/>
    <cellStyle name="Normal 3 3 2 2 2 3 6" xfId="3917" xr:uid="{00000000-0005-0000-0000-0000091E0000}"/>
    <cellStyle name="Normal 3 3 2 2 2 3 6 2" xfId="11113" xr:uid="{00000000-0005-0000-0000-00000A1E0000}"/>
    <cellStyle name="Normal 3 3 2 2 2 3 7" xfId="7515" xr:uid="{00000000-0005-0000-0000-00000B1E0000}"/>
    <cellStyle name="Normal 3 3 2 2 2 4" xfId="462" xr:uid="{00000000-0005-0000-0000-00000C1E0000}"/>
    <cellStyle name="Normal 3 3 2 2 2 4 2" xfId="1341" xr:uid="{00000000-0005-0000-0000-00000D1E0000}"/>
    <cellStyle name="Normal 3 3 2 2 2 4 2 2" xfId="3093" xr:uid="{00000000-0005-0000-0000-00000E1E0000}"/>
    <cellStyle name="Normal 3 3 2 2 2 4 2 2 2" xfId="6691" xr:uid="{00000000-0005-0000-0000-00000F1E0000}"/>
    <cellStyle name="Normal 3 3 2 2 2 4 2 2 2 2" xfId="13887" xr:uid="{00000000-0005-0000-0000-0000101E0000}"/>
    <cellStyle name="Normal 3 3 2 2 2 4 2 2 3" xfId="10289" xr:uid="{00000000-0005-0000-0000-0000111E0000}"/>
    <cellStyle name="Normal 3 3 2 2 2 4 2 3" xfId="4939" xr:uid="{00000000-0005-0000-0000-0000121E0000}"/>
    <cellStyle name="Normal 3 3 2 2 2 4 2 3 2" xfId="12135" xr:uid="{00000000-0005-0000-0000-0000131E0000}"/>
    <cellStyle name="Normal 3 3 2 2 2 4 2 4" xfId="8537" xr:uid="{00000000-0005-0000-0000-0000141E0000}"/>
    <cellStyle name="Normal 3 3 2 2 2 4 3" xfId="2217" xr:uid="{00000000-0005-0000-0000-0000151E0000}"/>
    <cellStyle name="Normal 3 3 2 2 2 4 3 2" xfId="5815" xr:uid="{00000000-0005-0000-0000-0000161E0000}"/>
    <cellStyle name="Normal 3 3 2 2 2 4 3 2 2" xfId="13011" xr:uid="{00000000-0005-0000-0000-0000171E0000}"/>
    <cellStyle name="Normal 3 3 2 2 2 4 3 3" xfId="9413" xr:uid="{00000000-0005-0000-0000-0000181E0000}"/>
    <cellStyle name="Normal 3 3 2 2 2 4 4" xfId="4063" xr:uid="{00000000-0005-0000-0000-0000191E0000}"/>
    <cellStyle name="Normal 3 3 2 2 2 4 4 2" xfId="11259" xr:uid="{00000000-0005-0000-0000-00001A1E0000}"/>
    <cellStyle name="Normal 3 3 2 2 2 4 5" xfId="7661" xr:uid="{00000000-0005-0000-0000-00001B1E0000}"/>
    <cellStyle name="Normal 3 3 2 2 2 5" xfId="757" xr:uid="{00000000-0005-0000-0000-00001C1E0000}"/>
    <cellStyle name="Normal 3 3 2 2 2 5 2" xfId="1633" xr:uid="{00000000-0005-0000-0000-00001D1E0000}"/>
    <cellStyle name="Normal 3 3 2 2 2 5 2 2" xfId="3385" xr:uid="{00000000-0005-0000-0000-00001E1E0000}"/>
    <cellStyle name="Normal 3 3 2 2 2 5 2 2 2" xfId="6983" xr:uid="{00000000-0005-0000-0000-00001F1E0000}"/>
    <cellStyle name="Normal 3 3 2 2 2 5 2 2 2 2" xfId="14179" xr:uid="{00000000-0005-0000-0000-0000201E0000}"/>
    <cellStyle name="Normal 3 3 2 2 2 5 2 2 3" xfId="10581" xr:uid="{00000000-0005-0000-0000-0000211E0000}"/>
    <cellStyle name="Normal 3 3 2 2 2 5 2 3" xfId="5231" xr:uid="{00000000-0005-0000-0000-0000221E0000}"/>
    <cellStyle name="Normal 3 3 2 2 2 5 2 3 2" xfId="12427" xr:uid="{00000000-0005-0000-0000-0000231E0000}"/>
    <cellStyle name="Normal 3 3 2 2 2 5 2 4" xfId="8829" xr:uid="{00000000-0005-0000-0000-0000241E0000}"/>
    <cellStyle name="Normal 3 3 2 2 2 5 3" xfId="2509" xr:uid="{00000000-0005-0000-0000-0000251E0000}"/>
    <cellStyle name="Normal 3 3 2 2 2 5 3 2" xfId="6107" xr:uid="{00000000-0005-0000-0000-0000261E0000}"/>
    <cellStyle name="Normal 3 3 2 2 2 5 3 2 2" xfId="13303" xr:uid="{00000000-0005-0000-0000-0000271E0000}"/>
    <cellStyle name="Normal 3 3 2 2 2 5 3 3" xfId="9705" xr:uid="{00000000-0005-0000-0000-0000281E0000}"/>
    <cellStyle name="Normal 3 3 2 2 2 5 4" xfId="4355" xr:uid="{00000000-0005-0000-0000-0000291E0000}"/>
    <cellStyle name="Normal 3 3 2 2 2 5 4 2" xfId="11551" xr:uid="{00000000-0005-0000-0000-00002A1E0000}"/>
    <cellStyle name="Normal 3 3 2 2 2 5 5" xfId="7953" xr:uid="{00000000-0005-0000-0000-00002B1E0000}"/>
    <cellStyle name="Normal 3 3 2 2 2 6" xfId="1049" xr:uid="{00000000-0005-0000-0000-00002C1E0000}"/>
    <cellStyle name="Normal 3 3 2 2 2 6 2" xfId="2801" xr:uid="{00000000-0005-0000-0000-00002D1E0000}"/>
    <cellStyle name="Normal 3 3 2 2 2 6 2 2" xfId="6399" xr:uid="{00000000-0005-0000-0000-00002E1E0000}"/>
    <cellStyle name="Normal 3 3 2 2 2 6 2 2 2" xfId="13595" xr:uid="{00000000-0005-0000-0000-00002F1E0000}"/>
    <cellStyle name="Normal 3 3 2 2 2 6 2 3" xfId="9997" xr:uid="{00000000-0005-0000-0000-0000301E0000}"/>
    <cellStyle name="Normal 3 3 2 2 2 6 3" xfId="4647" xr:uid="{00000000-0005-0000-0000-0000311E0000}"/>
    <cellStyle name="Normal 3 3 2 2 2 6 3 2" xfId="11843" xr:uid="{00000000-0005-0000-0000-0000321E0000}"/>
    <cellStyle name="Normal 3 3 2 2 2 6 4" xfId="8245" xr:uid="{00000000-0005-0000-0000-0000331E0000}"/>
    <cellStyle name="Normal 3 3 2 2 2 7" xfId="1925" xr:uid="{00000000-0005-0000-0000-0000341E0000}"/>
    <cellStyle name="Normal 3 3 2 2 2 7 2" xfId="5523" xr:uid="{00000000-0005-0000-0000-0000351E0000}"/>
    <cellStyle name="Normal 3 3 2 2 2 7 2 2" xfId="12719" xr:uid="{00000000-0005-0000-0000-0000361E0000}"/>
    <cellStyle name="Normal 3 3 2 2 2 7 3" xfId="9121" xr:uid="{00000000-0005-0000-0000-0000371E0000}"/>
    <cellStyle name="Normal 3 3 2 2 2 8" xfId="3691" xr:uid="{00000000-0005-0000-0000-0000381E0000}"/>
    <cellStyle name="Normal 3 3 2 2 2 8 2" xfId="7289" xr:uid="{00000000-0005-0000-0000-0000391E0000}"/>
    <cellStyle name="Normal 3 3 2 2 2 8 2 2" xfId="14485" xr:uid="{00000000-0005-0000-0000-00003A1E0000}"/>
    <cellStyle name="Normal 3 3 2 2 2 8 3" xfId="10887" xr:uid="{00000000-0005-0000-0000-00003B1E0000}"/>
    <cellStyle name="Normal 3 3 2 2 2 9" xfId="3771" xr:uid="{00000000-0005-0000-0000-00003C1E0000}"/>
    <cellStyle name="Normal 3 3 2 2 2 9 2" xfId="10967" xr:uid="{00000000-0005-0000-0000-00003D1E0000}"/>
    <cellStyle name="Normal 3 3 2 2 3" xfId="99" xr:uid="{00000000-0005-0000-0000-00003E1E0000}"/>
    <cellStyle name="Normal 3 3 2 2 3 10" xfId="7391" xr:uid="{00000000-0005-0000-0000-00003F1E0000}"/>
    <cellStyle name="Normal 3 3 2 2 3 11" xfId="186" xr:uid="{00000000-0005-0000-0000-0000401E0000}"/>
    <cellStyle name="Normal 3 3 2 2 3 2" xfId="271" xr:uid="{00000000-0005-0000-0000-0000411E0000}"/>
    <cellStyle name="Normal 3 3 2 2 3 2 2" xfId="418" xr:uid="{00000000-0005-0000-0000-0000421E0000}"/>
    <cellStyle name="Normal 3 3 2 2 3 2 2 2" xfId="710" xr:uid="{00000000-0005-0000-0000-0000431E0000}"/>
    <cellStyle name="Normal 3 3 2 2 3 2 2 2 2" xfId="1589" xr:uid="{00000000-0005-0000-0000-0000441E0000}"/>
    <cellStyle name="Normal 3 3 2 2 3 2 2 2 2 2" xfId="3341" xr:uid="{00000000-0005-0000-0000-0000451E0000}"/>
    <cellStyle name="Normal 3 3 2 2 3 2 2 2 2 2 2" xfId="6939" xr:uid="{00000000-0005-0000-0000-0000461E0000}"/>
    <cellStyle name="Normal 3 3 2 2 3 2 2 2 2 2 2 2" xfId="14135" xr:uid="{00000000-0005-0000-0000-0000471E0000}"/>
    <cellStyle name="Normal 3 3 2 2 3 2 2 2 2 2 3" xfId="10537" xr:uid="{00000000-0005-0000-0000-0000481E0000}"/>
    <cellStyle name="Normal 3 3 2 2 3 2 2 2 2 3" xfId="5187" xr:uid="{00000000-0005-0000-0000-0000491E0000}"/>
    <cellStyle name="Normal 3 3 2 2 3 2 2 2 2 3 2" xfId="12383" xr:uid="{00000000-0005-0000-0000-00004A1E0000}"/>
    <cellStyle name="Normal 3 3 2 2 3 2 2 2 2 4" xfId="8785" xr:uid="{00000000-0005-0000-0000-00004B1E0000}"/>
    <cellStyle name="Normal 3 3 2 2 3 2 2 2 3" xfId="2465" xr:uid="{00000000-0005-0000-0000-00004C1E0000}"/>
    <cellStyle name="Normal 3 3 2 2 3 2 2 2 3 2" xfId="6063" xr:uid="{00000000-0005-0000-0000-00004D1E0000}"/>
    <cellStyle name="Normal 3 3 2 2 3 2 2 2 3 2 2" xfId="13259" xr:uid="{00000000-0005-0000-0000-00004E1E0000}"/>
    <cellStyle name="Normal 3 3 2 2 3 2 2 2 3 3" xfId="9661" xr:uid="{00000000-0005-0000-0000-00004F1E0000}"/>
    <cellStyle name="Normal 3 3 2 2 3 2 2 2 4" xfId="4311" xr:uid="{00000000-0005-0000-0000-0000501E0000}"/>
    <cellStyle name="Normal 3 3 2 2 3 2 2 2 4 2" xfId="11507" xr:uid="{00000000-0005-0000-0000-0000511E0000}"/>
    <cellStyle name="Normal 3 3 2 2 3 2 2 2 5" xfId="7909" xr:uid="{00000000-0005-0000-0000-0000521E0000}"/>
    <cellStyle name="Normal 3 3 2 2 3 2 2 3" xfId="1005" xr:uid="{00000000-0005-0000-0000-0000531E0000}"/>
    <cellStyle name="Normal 3 3 2 2 3 2 2 3 2" xfId="1881" xr:uid="{00000000-0005-0000-0000-0000541E0000}"/>
    <cellStyle name="Normal 3 3 2 2 3 2 2 3 2 2" xfId="3633" xr:uid="{00000000-0005-0000-0000-0000551E0000}"/>
    <cellStyle name="Normal 3 3 2 2 3 2 2 3 2 2 2" xfId="7231" xr:uid="{00000000-0005-0000-0000-0000561E0000}"/>
    <cellStyle name="Normal 3 3 2 2 3 2 2 3 2 2 2 2" xfId="14427" xr:uid="{00000000-0005-0000-0000-0000571E0000}"/>
    <cellStyle name="Normal 3 3 2 2 3 2 2 3 2 2 3" xfId="10829" xr:uid="{00000000-0005-0000-0000-0000581E0000}"/>
    <cellStyle name="Normal 3 3 2 2 3 2 2 3 2 3" xfId="5479" xr:uid="{00000000-0005-0000-0000-0000591E0000}"/>
    <cellStyle name="Normal 3 3 2 2 3 2 2 3 2 3 2" xfId="12675" xr:uid="{00000000-0005-0000-0000-00005A1E0000}"/>
    <cellStyle name="Normal 3 3 2 2 3 2 2 3 2 4" xfId="9077" xr:uid="{00000000-0005-0000-0000-00005B1E0000}"/>
    <cellStyle name="Normal 3 3 2 2 3 2 2 3 3" xfId="2757" xr:uid="{00000000-0005-0000-0000-00005C1E0000}"/>
    <cellStyle name="Normal 3 3 2 2 3 2 2 3 3 2" xfId="6355" xr:uid="{00000000-0005-0000-0000-00005D1E0000}"/>
    <cellStyle name="Normal 3 3 2 2 3 2 2 3 3 2 2" xfId="13551" xr:uid="{00000000-0005-0000-0000-00005E1E0000}"/>
    <cellStyle name="Normal 3 3 2 2 3 2 2 3 3 3" xfId="9953" xr:uid="{00000000-0005-0000-0000-00005F1E0000}"/>
    <cellStyle name="Normal 3 3 2 2 3 2 2 3 4" xfId="4603" xr:uid="{00000000-0005-0000-0000-0000601E0000}"/>
    <cellStyle name="Normal 3 3 2 2 3 2 2 3 4 2" xfId="11799" xr:uid="{00000000-0005-0000-0000-0000611E0000}"/>
    <cellStyle name="Normal 3 3 2 2 3 2 2 3 5" xfId="8201" xr:uid="{00000000-0005-0000-0000-0000621E0000}"/>
    <cellStyle name="Normal 3 3 2 2 3 2 2 4" xfId="1297" xr:uid="{00000000-0005-0000-0000-0000631E0000}"/>
    <cellStyle name="Normal 3 3 2 2 3 2 2 4 2" xfId="3049" xr:uid="{00000000-0005-0000-0000-0000641E0000}"/>
    <cellStyle name="Normal 3 3 2 2 3 2 2 4 2 2" xfId="6647" xr:uid="{00000000-0005-0000-0000-0000651E0000}"/>
    <cellStyle name="Normal 3 3 2 2 3 2 2 4 2 2 2" xfId="13843" xr:uid="{00000000-0005-0000-0000-0000661E0000}"/>
    <cellStyle name="Normal 3 3 2 2 3 2 2 4 2 3" xfId="10245" xr:uid="{00000000-0005-0000-0000-0000671E0000}"/>
    <cellStyle name="Normal 3 3 2 2 3 2 2 4 3" xfId="4895" xr:uid="{00000000-0005-0000-0000-0000681E0000}"/>
    <cellStyle name="Normal 3 3 2 2 3 2 2 4 3 2" xfId="12091" xr:uid="{00000000-0005-0000-0000-0000691E0000}"/>
    <cellStyle name="Normal 3 3 2 2 3 2 2 4 4" xfId="8493" xr:uid="{00000000-0005-0000-0000-00006A1E0000}"/>
    <cellStyle name="Normal 3 3 2 2 3 2 2 5" xfId="2173" xr:uid="{00000000-0005-0000-0000-00006B1E0000}"/>
    <cellStyle name="Normal 3 3 2 2 3 2 2 5 2" xfId="5771" xr:uid="{00000000-0005-0000-0000-00006C1E0000}"/>
    <cellStyle name="Normal 3 3 2 2 3 2 2 5 2 2" xfId="12967" xr:uid="{00000000-0005-0000-0000-00006D1E0000}"/>
    <cellStyle name="Normal 3 3 2 2 3 2 2 5 3" xfId="9369" xr:uid="{00000000-0005-0000-0000-00006E1E0000}"/>
    <cellStyle name="Normal 3 3 2 2 3 2 2 6" xfId="4019" xr:uid="{00000000-0005-0000-0000-00006F1E0000}"/>
    <cellStyle name="Normal 3 3 2 2 3 2 2 6 2" xfId="11215" xr:uid="{00000000-0005-0000-0000-0000701E0000}"/>
    <cellStyle name="Normal 3 3 2 2 3 2 2 7" xfId="7617" xr:uid="{00000000-0005-0000-0000-0000711E0000}"/>
    <cellStyle name="Normal 3 3 2 2 3 2 3" xfId="564" xr:uid="{00000000-0005-0000-0000-0000721E0000}"/>
    <cellStyle name="Normal 3 3 2 2 3 2 3 2" xfId="1443" xr:uid="{00000000-0005-0000-0000-0000731E0000}"/>
    <cellStyle name="Normal 3 3 2 2 3 2 3 2 2" xfId="3195" xr:uid="{00000000-0005-0000-0000-0000741E0000}"/>
    <cellStyle name="Normal 3 3 2 2 3 2 3 2 2 2" xfId="6793" xr:uid="{00000000-0005-0000-0000-0000751E0000}"/>
    <cellStyle name="Normal 3 3 2 2 3 2 3 2 2 2 2" xfId="13989" xr:uid="{00000000-0005-0000-0000-0000761E0000}"/>
    <cellStyle name="Normal 3 3 2 2 3 2 3 2 2 3" xfId="10391" xr:uid="{00000000-0005-0000-0000-0000771E0000}"/>
    <cellStyle name="Normal 3 3 2 2 3 2 3 2 3" xfId="5041" xr:uid="{00000000-0005-0000-0000-0000781E0000}"/>
    <cellStyle name="Normal 3 3 2 2 3 2 3 2 3 2" xfId="12237" xr:uid="{00000000-0005-0000-0000-0000791E0000}"/>
    <cellStyle name="Normal 3 3 2 2 3 2 3 2 4" xfId="8639" xr:uid="{00000000-0005-0000-0000-00007A1E0000}"/>
    <cellStyle name="Normal 3 3 2 2 3 2 3 3" xfId="2319" xr:uid="{00000000-0005-0000-0000-00007B1E0000}"/>
    <cellStyle name="Normal 3 3 2 2 3 2 3 3 2" xfId="5917" xr:uid="{00000000-0005-0000-0000-00007C1E0000}"/>
    <cellStyle name="Normal 3 3 2 2 3 2 3 3 2 2" xfId="13113" xr:uid="{00000000-0005-0000-0000-00007D1E0000}"/>
    <cellStyle name="Normal 3 3 2 2 3 2 3 3 3" xfId="9515" xr:uid="{00000000-0005-0000-0000-00007E1E0000}"/>
    <cellStyle name="Normal 3 3 2 2 3 2 3 4" xfId="4165" xr:uid="{00000000-0005-0000-0000-00007F1E0000}"/>
    <cellStyle name="Normal 3 3 2 2 3 2 3 4 2" xfId="11361" xr:uid="{00000000-0005-0000-0000-0000801E0000}"/>
    <cellStyle name="Normal 3 3 2 2 3 2 3 5" xfId="7763" xr:uid="{00000000-0005-0000-0000-0000811E0000}"/>
    <cellStyle name="Normal 3 3 2 2 3 2 4" xfId="859" xr:uid="{00000000-0005-0000-0000-0000821E0000}"/>
    <cellStyle name="Normal 3 3 2 2 3 2 4 2" xfId="1735" xr:uid="{00000000-0005-0000-0000-0000831E0000}"/>
    <cellStyle name="Normal 3 3 2 2 3 2 4 2 2" xfId="3487" xr:uid="{00000000-0005-0000-0000-0000841E0000}"/>
    <cellStyle name="Normal 3 3 2 2 3 2 4 2 2 2" xfId="7085" xr:uid="{00000000-0005-0000-0000-0000851E0000}"/>
    <cellStyle name="Normal 3 3 2 2 3 2 4 2 2 2 2" xfId="14281" xr:uid="{00000000-0005-0000-0000-0000861E0000}"/>
    <cellStyle name="Normal 3 3 2 2 3 2 4 2 2 3" xfId="10683" xr:uid="{00000000-0005-0000-0000-0000871E0000}"/>
    <cellStyle name="Normal 3 3 2 2 3 2 4 2 3" xfId="5333" xr:uid="{00000000-0005-0000-0000-0000881E0000}"/>
    <cellStyle name="Normal 3 3 2 2 3 2 4 2 3 2" xfId="12529" xr:uid="{00000000-0005-0000-0000-0000891E0000}"/>
    <cellStyle name="Normal 3 3 2 2 3 2 4 2 4" xfId="8931" xr:uid="{00000000-0005-0000-0000-00008A1E0000}"/>
    <cellStyle name="Normal 3 3 2 2 3 2 4 3" xfId="2611" xr:uid="{00000000-0005-0000-0000-00008B1E0000}"/>
    <cellStyle name="Normal 3 3 2 2 3 2 4 3 2" xfId="6209" xr:uid="{00000000-0005-0000-0000-00008C1E0000}"/>
    <cellStyle name="Normal 3 3 2 2 3 2 4 3 2 2" xfId="13405" xr:uid="{00000000-0005-0000-0000-00008D1E0000}"/>
    <cellStyle name="Normal 3 3 2 2 3 2 4 3 3" xfId="9807" xr:uid="{00000000-0005-0000-0000-00008E1E0000}"/>
    <cellStyle name="Normal 3 3 2 2 3 2 4 4" xfId="4457" xr:uid="{00000000-0005-0000-0000-00008F1E0000}"/>
    <cellStyle name="Normal 3 3 2 2 3 2 4 4 2" xfId="11653" xr:uid="{00000000-0005-0000-0000-0000901E0000}"/>
    <cellStyle name="Normal 3 3 2 2 3 2 4 5" xfId="8055" xr:uid="{00000000-0005-0000-0000-0000911E0000}"/>
    <cellStyle name="Normal 3 3 2 2 3 2 5" xfId="1151" xr:uid="{00000000-0005-0000-0000-0000921E0000}"/>
    <cellStyle name="Normal 3 3 2 2 3 2 5 2" xfId="2903" xr:uid="{00000000-0005-0000-0000-0000931E0000}"/>
    <cellStyle name="Normal 3 3 2 2 3 2 5 2 2" xfId="6501" xr:uid="{00000000-0005-0000-0000-0000941E0000}"/>
    <cellStyle name="Normal 3 3 2 2 3 2 5 2 2 2" xfId="13697" xr:uid="{00000000-0005-0000-0000-0000951E0000}"/>
    <cellStyle name="Normal 3 3 2 2 3 2 5 2 3" xfId="10099" xr:uid="{00000000-0005-0000-0000-0000961E0000}"/>
    <cellStyle name="Normal 3 3 2 2 3 2 5 3" xfId="4749" xr:uid="{00000000-0005-0000-0000-0000971E0000}"/>
    <cellStyle name="Normal 3 3 2 2 3 2 5 3 2" xfId="11945" xr:uid="{00000000-0005-0000-0000-0000981E0000}"/>
    <cellStyle name="Normal 3 3 2 2 3 2 5 4" xfId="8347" xr:uid="{00000000-0005-0000-0000-0000991E0000}"/>
    <cellStyle name="Normal 3 3 2 2 3 2 6" xfId="2027" xr:uid="{00000000-0005-0000-0000-00009A1E0000}"/>
    <cellStyle name="Normal 3 3 2 2 3 2 6 2" xfId="5625" xr:uid="{00000000-0005-0000-0000-00009B1E0000}"/>
    <cellStyle name="Normal 3 3 2 2 3 2 6 2 2" xfId="12821" xr:uid="{00000000-0005-0000-0000-00009C1E0000}"/>
    <cellStyle name="Normal 3 3 2 2 3 2 6 3" xfId="9223" xr:uid="{00000000-0005-0000-0000-00009D1E0000}"/>
    <cellStyle name="Normal 3 3 2 2 3 2 7" xfId="3873" xr:uid="{00000000-0005-0000-0000-00009E1E0000}"/>
    <cellStyle name="Normal 3 3 2 2 3 2 7 2" xfId="11069" xr:uid="{00000000-0005-0000-0000-00009F1E0000}"/>
    <cellStyle name="Normal 3 3 2 2 3 2 8" xfId="7471" xr:uid="{00000000-0005-0000-0000-0000A01E0000}"/>
    <cellStyle name="Normal 3 3 2 2 3 3" xfId="338" xr:uid="{00000000-0005-0000-0000-0000A11E0000}"/>
    <cellStyle name="Normal 3 3 2 2 3 3 2" xfId="630" xr:uid="{00000000-0005-0000-0000-0000A21E0000}"/>
    <cellStyle name="Normal 3 3 2 2 3 3 2 2" xfId="1509" xr:uid="{00000000-0005-0000-0000-0000A31E0000}"/>
    <cellStyle name="Normal 3 3 2 2 3 3 2 2 2" xfId="3261" xr:uid="{00000000-0005-0000-0000-0000A41E0000}"/>
    <cellStyle name="Normal 3 3 2 2 3 3 2 2 2 2" xfId="6859" xr:uid="{00000000-0005-0000-0000-0000A51E0000}"/>
    <cellStyle name="Normal 3 3 2 2 3 3 2 2 2 2 2" xfId="14055" xr:uid="{00000000-0005-0000-0000-0000A61E0000}"/>
    <cellStyle name="Normal 3 3 2 2 3 3 2 2 2 3" xfId="10457" xr:uid="{00000000-0005-0000-0000-0000A71E0000}"/>
    <cellStyle name="Normal 3 3 2 2 3 3 2 2 3" xfId="5107" xr:uid="{00000000-0005-0000-0000-0000A81E0000}"/>
    <cellStyle name="Normal 3 3 2 2 3 3 2 2 3 2" xfId="12303" xr:uid="{00000000-0005-0000-0000-0000A91E0000}"/>
    <cellStyle name="Normal 3 3 2 2 3 3 2 2 4" xfId="8705" xr:uid="{00000000-0005-0000-0000-0000AA1E0000}"/>
    <cellStyle name="Normal 3 3 2 2 3 3 2 3" xfId="2385" xr:uid="{00000000-0005-0000-0000-0000AB1E0000}"/>
    <cellStyle name="Normal 3 3 2 2 3 3 2 3 2" xfId="5983" xr:uid="{00000000-0005-0000-0000-0000AC1E0000}"/>
    <cellStyle name="Normal 3 3 2 2 3 3 2 3 2 2" xfId="13179" xr:uid="{00000000-0005-0000-0000-0000AD1E0000}"/>
    <cellStyle name="Normal 3 3 2 2 3 3 2 3 3" xfId="9581" xr:uid="{00000000-0005-0000-0000-0000AE1E0000}"/>
    <cellStyle name="Normal 3 3 2 2 3 3 2 4" xfId="4231" xr:uid="{00000000-0005-0000-0000-0000AF1E0000}"/>
    <cellStyle name="Normal 3 3 2 2 3 3 2 4 2" xfId="11427" xr:uid="{00000000-0005-0000-0000-0000B01E0000}"/>
    <cellStyle name="Normal 3 3 2 2 3 3 2 5" xfId="7829" xr:uid="{00000000-0005-0000-0000-0000B11E0000}"/>
    <cellStyle name="Normal 3 3 2 2 3 3 3" xfId="925" xr:uid="{00000000-0005-0000-0000-0000B21E0000}"/>
    <cellStyle name="Normal 3 3 2 2 3 3 3 2" xfId="1801" xr:uid="{00000000-0005-0000-0000-0000B31E0000}"/>
    <cellStyle name="Normal 3 3 2 2 3 3 3 2 2" xfId="3553" xr:uid="{00000000-0005-0000-0000-0000B41E0000}"/>
    <cellStyle name="Normal 3 3 2 2 3 3 3 2 2 2" xfId="7151" xr:uid="{00000000-0005-0000-0000-0000B51E0000}"/>
    <cellStyle name="Normal 3 3 2 2 3 3 3 2 2 2 2" xfId="14347" xr:uid="{00000000-0005-0000-0000-0000B61E0000}"/>
    <cellStyle name="Normal 3 3 2 2 3 3 3 2 2 3" xfId="10749" xr:uid="{00000000-0005-0000-0000-0000B71E0000}"/>
    <cellStyle name="Normal 3 3 2 2 3 3 3 2 3" xfId="5399" xr:uid="{00000000-0005-0000-0000-0000B81E0000}"/>
    <cellStyle name="Normal 3 3 2 2 3 3 3 2 3 2" xfId="12595" xr:uid="{00000000-0005-0000-0000-0000B91E0000}"/>
    <cellStyle name="Normal 3 3 2 2 3 3 3 2 4" xfId="8997" xr:uid="{00000000-0005-0000-0000-0000BA1E0000}"/>
    <cellStyle name="Normal 3 3 2 2 3 3 3 3" xfId="2677" xr:uid="{00000000-0005-0000-0000-0000BB1E0000}"/>
    <cellStyle name="Normal 3 3 2 2 3 3 3 3 2" xfId="6275" xr:uid="{00000000-0005-0000-0000-0000BC1E0000}"/>
    <cellStyle name="Normal 3 3 2 2 3 3 3 3 2 2" xfId="13471" xr:uid="{00000000-0005-0000-0000-0000BD1E0000}"/>
    <cellStyle name="Normal 3 3 2 2 3 3 3 3 3" xfId="9873" xr:uid="{00000000-0005-0000-0000-0000BE1E0000}"/>
    <cellStyle name="Normal 3 3 2 2 3 3 3 4" xfId="4523" xr:uid="{00000000-0005-0000-0000-0000BF1E0000}"/>
    <cellStyle name="Normal 3 3 2 2 3 3 3 4 2" xfId="11719" xr:uid="{00000000-0005-0000-0000-0000C01E0000}"/>
    <cellStyle name="Normal 3 3 2 2 3 3 3 5" xfId="8121" xr:uid="{00000000-0005-0000-0000-0000C11E0000}"/>
    <cellStyle name="Normal 3 3 2 2 3 3 4" xfId="1217" xr:uid="{00000000-0005-0000-0000-0000C21E0000}"/>
    <cellStyle name="Normal 3 3 2 2 3 3 4 2" xfId="2969" xr:uid="{00000000-0005-0000-0000-0000C31E0000}"/>
    <cellStyle name="Normal 3 3 2 2 3 3 4 2 2" xfId="6567" xr:uid="{00000000-0005-0000-0000-0000C41E0000}"/>
    <cellStyle name="Normal 3 3 2 2 3 3 4 2 2 2" xfId="13763" xr:uid="{00000000-0005-0000-0000-0000C51E0000}"/>
    <cellStyle name="Normal 3 3 2 2 3 3 4 2 3" xfId="10165" xr:uid="{00000000-0005-0000-0000-0000C61E0000}"/>
    <cellStyle name="Normal 3 3 2 2 3 3 4 3" xfId="4815" xr:uid="{00000000-0005-0000-0000-0000C71E0000}"/>
    <cellStyle name="Normal 3 3 2 2 3 3 4 3 2" xfId="12011" xr:uid="{00000000-0005-0000-0000-0000C81E0000}"/>
    <cellStyle name="Normal 3 3 2 2 3 3 4 4" xfId="8413" xr:uid="{00000000-0005-0000-0000-0000C91E0000}"/>
    <cellStyle name="Normal 3 3 2 2 3 3 5" xfId="2093" xr:uid="{00000000-0005-0000-0000-0000CA1E0000}"/>
    <cellStyle name="Normal 3 3 2 2 3 3 5 2" xfId="5691" xr:uid="{00000000-0005-0000-0000-0000CB1E0000}"/>
    <cellStyle name="Normal 3 3 2 2 3 3 5 2 2" xfId="12887" xr:uid="{00000000-0005-0000-0000-0000CC1E0000}"/>
    <cellStyle name="Normal 3 3 2 2 3 3 5 3" xfId="9289" xr:uid="{00000000-0005-0000-0000-0000CD1E0000}"/>
    <cellStyle name="Normal 3 3 2 2 3 3 6" xfId="3939" xr:uid="{00000000-0005-0000-0000-0000CE1E0000}"/>
    <cellStyle name="Normal 3 3 2 2 3 3 6 2" xfId="11135" xr:uid="{00000000-0005-0000-0000-0000CF1E0000}"/>
    <cellStyle name="Normal 3 3 2 2 3 3 7" xfId="7537" xr:uid="{00000000-0005-0000-0000-0000D01E0000}"/>
    <cellStyle name="Normal 3 3 2 2 3 4" xfId="484" xr:uid="{00000000-0005-0000-0000-0000D11E0000}"/>
    <cellStyle name="Normal 3 3 2 2 3 4 2" xfId="1363" xr:uid="{00000000-0005-0000-0000-0000D21E0000}"/>
    <cellStyle name="Normal 3 3 2 2 3 4 2 2" xfId="3115" xr:uid="{00000000-0005-0000-0000-0000D31E0000}"/>
    <cellStyle name="Normal 3 3 2 2 3 4 2 2 2" xfId="6713" xr:uid="{00000000-0005-0000-0000-0000D41E0000}"/>
    <cellStyle name="Normal 3 3 2 2 3 4 2 2 2 2" xfId="13909" xr:uid="{00000000-0005-0000-0000-0000D51E0000}"/>
    <cellStyle name="Normal 3 3 2 2 3 4 2 2 3" xfId="10311" xr:uid="{00000000-0005-0000-0000-0000D61E0000}"/>
    <cellStyle name="Normal 3 3 2 2 3 4 2 3" xfId="4961" xr:uid="{00000000-0005-0000-0000-0000D71E0000}"/>
    <cellStyle name="Normal 3 3 2 2 3 4 2 3 2" xfId="12157" xr:uid="{00000000-0005-0000-0000-0000D81E0000}"/>
    <cellStyle name="Normal 3 3 2 2 3 4 2 4" xfId="8559" xr:uid="{00000000-0005-0000-0000-0000D91E0000}"/>
    <cellStyle name="Normal 3 3 2 2 3 4 3" xfId="2239" xr:uid="{00000000-0005-0000-0000-0000DA1E0000}"/>
    <cellStyle name="Normal 3 3 2 2 3 4 3 2" xfId="5837" xr:uid="{00000000-0005-0000-0000-0000DB1E0000}"/>
    <cellStyle name="Normal 3 3 2 2 3 4 3 2 2" xfId="13033" xr:uid="{00000000-0005-0000-0000-0000DC1E0000}"/>
    <cellStyle name="Normal 3 3 2 2 3 4 3 3" xfId="9435" xr:uid="{00000000-0005-0000-0000-0000DD1E0000}"/>
    <cellStyle name="Normal 3 3 2 2 3 4 4" xfId="4085" xr:uid="{00000000-0005-0000-0000-0000DE1E0000}"/>
    <cellStyle name="Normal 3 3 2 2 3 4 4 2" xfId="11281" xr:uid="{00000000-0005-0000-0000-0000DF1E0000}"/>
    <cellStyle name="Normal 3 3 2 2 3 4 5" xfId="7683" xr:uid="{00000000-0005-0000-0000-0000E01E0000}"/>
    <cellStyle name="Normal 3 3 2 2 3 5" xfId="779" xr:uid="{00000000-0005-0000-0000-0000E11E0000}"/>
    <cellStyle name="Normal 3 3 2 2 3 5 2" xfId="1655" xr:uid="{00000000-0005-0000-0000-0000E21E0000}"/>
    <cellStyle name="Normal 3 3 2 2 3 5 2 2" xfId="3407" xr:uid="{00000000-0005-0000-0000-0000E31E0000}"/>
    <cellStyle name="Normal 3 3 2 2 3 5 2 2 2" xfId="7005" xr:uid="{00000000-0005-0000-0000-0000E41E0000}"/>
    <cellStyle name="Normal 3 3 2 2 3 5 2 2 2 2" xfId="14201" xr:uid="{00000000-0005-0000-0000-0000E51E0000}"/>
    <cellStyle name="Normal 3 3 2 2 3 5 2 2 3" xfId="10603" xr:uid="{00000000-0005-0000-0000-0000E61E0000}"/>
    <cellStyle name="Normal 3 3 2 2 3 5 2 3" xfId="5253" xr:uid="{00000000-0005-0000-0000-0000E71E0000}"/>
    <cellStyle name="Normal 3 3 2 2 3 5 2 3 2" xfId="12449" xr:uid="{00000000-0005-0000-0000-0000E81E0000}"/>
    <cellStyle name="Normal 3 3 2 2 3 5 2 4" xfId="8851" xr:uid="{00000000-0005-0000-0000-0000E91E0000}"/>
    <cellStyle name="Normal 3 3 2 2 3 5 3" xfId="2531" xr:uid="{00000000-0005-0000-0000-0000EA1E0000}"/>
    <cellStyle name="Normal 3 3 2 2 3 5 3 2" xfId="6129" xr:uid="{00000000-0005-0000-0000-0000EB1E0000}"/>
    <cellStyle name="Normal 3 3 2 2 3 5 3 2 2" xfId="13325" xr:uid="{00000000-0005-0000-0000-0000EC1E0000}"/>
    <cellStyle name="Normal 3 3 2 2 3 5 3 3" xfId="9727" xr:uid="{00000000-0005-0000-0000-0000ED1E0000}"/>
    <cellStyle name="Normal 3 3 2 2 3 5 4" xfId="4377" xr:uid="{00000000-0005-0000-0000-0000EE1E0000}"/>
    <cellStyle name="Normal 3 3 2 2 3 5 4 2" xfId="11573" xr:uid="{00000000-0005-0000-0000-0000EF1E0000}"/>
    <cellStyle name="Normal 3 3 2 2 3 5 5" xfId="7975" xr:uid="{00000000-0005-0000-0000-0000F01E0000}"/>
    <cellStyle name="Normal 3 3 2 2 3 6" xfId="1071" xr:uid="{00000000-0005-0000-0000-0000F11E0000}"/>
    <cellStyle name="Normal 3 3 2 2 3 6 2" xfId="2823" xr:uid="{00000000-0005-0000-0000-0000F21E0000}"/>
    <cellStyle name="Normal 3 3 2 2 3 6 2 2" xfId="6421" xr:uid="{00000000-0005-0000-0000-0000F31E0000}"/>
    <cellStyle name="Normal 3 3 2 2 3 6 2 2 2" xfId="13617" xr:uid="{00000000-0005-0000-0000-0000F41E0000}"/>
    <cellStyle name="Normal 3 3 2 2 3 6 2 3" xfId="10019" xr:uid="{00000000-0005-0000-0000-0000F51E0000}"/>
    <cellStyle name="Normal 3 3 2 2 3 6 3" xfId="4669" xr:uid="{00000000-0005-0000-0000-0000F61E0000}"/>
    <cellStyle name="Normal 3 3 2 2 3 6 3 2" xfId="11865" xr:uid="{00000000-0005-0000-0000-0000F71E0000}"/>
    <cellStyle name="Normal 3 3 2 2 3 6 4" xfId="8267" xr:uid="{00000000-0005-0000-0000-0000F81E0000}"/>
    <cellStyle name="Normal 3 3 2 2 3 7" xfId="1947" xr:uid="{00000000-0005-0000-0000-0000F91E0000}"/>
    <cellStyle name="Normal 3 3 2 2 3 7 2" xfId="5545" xr:uid="{00000000-0005-0000-0000-0000FA1E0000}"/>
    <cellStyle name="Normal 3 3 2 2 3 7 2 2" xfId="12741" xr:uid="{00000000-0005-0000-0000-0000FB1E0000}"/>
    <cellStyle name="Normal 3 3 2 2 3 7 3" xfId="9143" xr:uid="{00000000-0005-0000-0000-0000FC1E0000}"/>
    <cellStyle name="Normal 3 3 2 2 3 8" xfId="3713" xr:uid="{00000000-0005-0000-0000-0000FD1E0000}"/>
    <cellStyle name="Normal 3 3 2 2 3 8 2" xfId="7311" xr:uid="{00000000-0005-0000-0000-0000FE1E0000}"/>
    <cellStyle name="Normal 3 3 2 2 3 8 2 2" xfId="14507" xr:uid="{00000000-0005-0000-0000-0000FF1E0000}"/>
    <cellStyle name="Normal 3 3 2 2 3 8 3" xfId="10909" xr:uid="{00000000-0005-0000-0000-0000001F0000}"/>
    <cellStyle name="Normal 3 3 2 2 3 9" xfId="3793" xr:uid="{00000000-0005-0000-0000-0000011F0000}"/>
    <cellStyle name="Normal 3 3 2 2 3 9 2" xfId="10989" xr:uid="{00000000-0005-0000-0000-0000021F0000}"/>
    <cellStyle name="Normal 3 3 2 2 4" xfId="226" xr:uid="{00000000-0005-0000-0000-0000031F0000}"/>
    <cellStyle name="Normal 3 3 2 2 4 2" xfId="374" xr:uid="{00000000-0005-0000-0000-0000041F0000}"/>
    <cellStyle name="Normal 3 3 2 2 4 2 2" xfId="666" xr:uid="{00000000-0005-0000-0000-0000051F0000}"/>
    <cellStyle name="Normal 3 3 2 2 4 2 2 2" xfId="1545" xr:uid="{00000000-0005-0000-0000-0000061F0000}"/>
    <cellStyle name="Normal 3 3 2 2 4 2 2 2 2" xfId="3297" xr:uid="{00000000-0005-0000-0000-0000071F0000}"/>
    <cellStyle name="Normal 3 3 2 2 4 2 2 2 2 2" xfId="6895" xr:uid="{00000000-0005-0000-0000-0000081F0000}"/>
    <cellStyle name="Normal 3 3 2 2 4 2 2 2 2 2 2" xfId="14091" xr:uid="{00000000-0005-0000-0000-0000091F0000}"/>
    <cellStyle name="Normal 3 3 2 2 4 2 2 2 2 3" xfId="10493" xr:uid="{00000000-0005-0000-0000-00000A1F0000}"/>
    <cellStyle name="Normal 3 3 2 2 4 2 2 2 3" xfId="5143" xr:uid="{00000000-0005-0000-0000-00000B1F0000}"/>
    <cellStyle name="Normal 3 3 2 2 4 2 2 2 3 2" xfId="12339" xr:uid="{00000000-0005-0000-0000-00000C1F0000}"/>
    <cellStyle name="Normal 3 3 2 2 4 2 2 2 4" xfId="8741" xr:uid="{00000000-0005-0000-0000-00000D1F0000}"/>
    <cellStyle name="Normal 3 3 2 2 4 2 2 3" xfId="2421" xr:uid="{00000000-0005-0000-0000-00000E1F0000}"/>
    <cellStyle name="Normal 3 3 2 2 4 2 2 3 2" xfId="6019" xr:uid="{00000000-0005-0000-0000-00000F1F0000}"/>
    <cellStyle name="Normal 3 3 2 2 4 2 2 3 2 2" xfId="13215" xr:uid="{00000000-0005-0000-0000-0000101F0000}"/>
    <cellStyle name="Normal 3 3 2 2 4 2 2 3 3" xfId="9617" xr:uid="{00000000-0005-0000-0000-0000111F0000}"/>
    <cellStyle name="Normal 3 3 2 2 4 2 2 4" xfId="4267" xr:uid="{00000000-0005-0000-0000-0000121F0000}"/>
    <cellStyle name="Normal 3 3 2 2 4 2 2 4 2" xfId="11463" xr:uid="{00000000-0005-0000-0000-0000131F0000}"/>
    <cellStyle name="Normal 3 3 2 2 4 2 2 5" xfId="7865" xr:uid="{00000000-0005-0000-0000-0000141F0000}"/>
    <cellStyle name="Normal 3 3 2 2 4 2 3" xfId="961" xr:uid="{00000000-0005-0000-0000-0000151F0000}"/>
    <cellStyle name="Normal 3 3 2 2 4 2 3 2" xfId="1837" xr:uid="{00000000-0005-0000-0000-0000161F0000}"/>
    <cellStyle name="Normal 3 3 2 2 4 2 3 2 2" xfId="3589" xr:uid="{00000000-0005-0000-0000-0000171F0000}"/>
    <cellStyle name="Normal 3 3 2 2 4 2 3 2 2 2" xfId="7187" xr:uid="{00000000-0005-0000-0000-0000181F0000}"/>
    <cellStyle name="Normal 3 3 2 2 4 2 3 2 2 2 2" xfId="14383" xr:uid="{00000000-0005-0000-0000-0000191F0000}"/>
    <cellStyle name="Normal 3 3 2 2 4 2 3 2 2 3" xfId="10785" xr:uid="{00000000-0005-0000-0000-00001A1F0000}"/>
    <cellStyle name="Normal 3 3 2 2 4 2 3 2 3" xfId="5435" xr:uid="{00000000-0005-0000-0000-00001B1F0000}"/>
    <cellStyle name="Normal 3 3 2 2 4 2 3 2 3 2" xfId="12631" xr:uid="{00000000-0005-0000-0000-00001C1F0000}"/>
    <cellStyle name="Normal 3 3 2 2 4 2 3 2 4" xfId="9033" xr:uid="{00000000-0005-0000-0000-00001D1F0000}"/>
    <cellStyle name="Normal 3 3 2 2 4 2 3 3" xfId="2713" xr:uid="{00000000-0005-0000-0000-00001E1F0000}"/>
    <cellStyle name="Normal 3 3 2 2 4 2 3 3 2" xfId="6311" xr:uid="{00000000-0005-0000-0000-00001F1F0000}"/>
    <cellStyle name="Normal 3 3 2 2 4 2 3 3 2 2" xfId="13507" xr:uid="{00000000-0005-0000-0000-0000201F0000}"/>
    <cellStyle name="Normal 3 3 2 2 4 2 3 3 3" xfId="9909" xr:uid="{00000000-0005-0000-0000-0000211F0000}"/>
    <cellStyle name="Normal 3 3 2 2 4 2 3 4" xfId="4559" xr:uid="{00000000-0005-0000-0000-0000221F0000}"/>
    <cellStyle name="Normal 3 3 2 2 4 2 3 4 2" xfId="11755" xr:uid="{00000000-0005-0000-0000-0000231F0000}"/>
    <cellStyle name="Normal 3 3 2 2 4 2 3 5" xfId="8157" xr:uid="{00000000-0005-0000-0000-0000241F0000}"/>
    <cellStyle name="Normal 3 3 2 2 4 2 4" xfId="1253" xr:uid="{00000000-0005-0000-0000-0000251F0000}"/>
    <cellStyle name="Normal 3 3 2 2 4 2 4 2" xfId="3005" xr:uid="{00000000-0005-0000-0000-0000261F0000}"/>
    <cellStyle name="Normal 3 3 2 2 4 2 4 2 2" xfId="6603" xr:uid="{00000000-0005-0000-0000-0000271F0000}"/>
    <cellStyle name="Normal 3 3 2 2 4 2 4 2 2 2" xfId="13799" xr:uid="{00000000-0005-0000-0000-0000281F0000}"/>
    <cellStyle name="Normal 3 3 2 2 4 2 4 2 3" xfId="10201" xr:uid="{00000000-0005-0000-0000-0000291F0000}"/>
    <cellStyle name="Normal 3 3 2 2 4 2 4 3" xfId="4851" xr:uid="{00000000-0005-0000-0000-00002A1F0000}"/>
    <cellStyle name="Normal 3 3 2 2 4 2 4 3 2" xfId="12047" xr:uid="{00000000-0005-0000-0000-00002B1F0000}"/>
    <cellStyle name="Normal 3 3 2 2 4 2 4 4" xfId="8449" xr:uid="{00000000-0005-0000-0000-00002C1F0000}"/>
    <cellStyle name="Normal 3 3 2 2 4 2 5" xfId="2129" xr:uid="{00000000-0005-0000-0000-00002D1F0000}"/>
    <cellStyle name="Normal 3 3 2 2 4 2 5 2" xfId="5727" xr:uid="{00000000-0005-0000-0000-00002E1F0000}"/>
    <cellStyle name="Normal 3 3 2 2 4 2 5 2 2" xfId="12923" xr:uid="{00000000-0005-0000-0000-00002F1F0000}"/>
    <cellStyle name="Normal 3 3 2 2 4 2 5 3" xfId="9325" xr:uid="{00000000-0005-0000-0000-0000301F0000}"/>
    <cellStyle name="Normal 3 3 2 2 4 2 6" xfId="3975" xr:uid="{00000000-0005-0000-0000-0000311F0000}"/>
    <cellStyle name="Normal 3 3 2 2 4 2 6 2" xfId="11171" xr:uid="{00000000-0005-0000-0000-0000321F0000}"/>
    <cellStyle name="Normal 3 3 2 2 4 2 7" xfId="7573" xr:uid="{00000000-0005-0000-0000-0000331F0000}"/>
    <cellStyle name="Normal 3 3 2 2 4 3" xfId="520" xr:uid="{00000000-0005-0000-0000-0000341F0000}"/>
    <cellStyle name="Normal 3 3 2 2 4 3 2" xfId="1399" xr:uid="{00000000-0005-0000-0000-0000351F0000}"/>
    <cellStyle name="Normal 3 3 2 2 4 3 2 2" xfId="3151" xr:uid="{00000000-0005-0000-0000-0000361F0000}"/>
    <cellStyle name="Normal 3 3 2 2 4 3 2 2 2" xfId="6749" xr:uid="{00000000-0005-0000-0000-0000371F0000}"/>
    <cellStyle name="Normal 3 3 2 2 4 3 2 2 2 2" xfId="13945" xr:uid="{00000000-0005-0000-0000-0000381F0000}"/>
    <cellStyle name="Normal 3 3 2 2 4 3 2 2 3" xfId="10347" xr:uid="{00000000-0005-0000-0000-0000391F0000}"/>
    <cellStyle name="Normal 3 3 2 2 4 3 2 3" xfId="4997" xr:uid="{00000000-0005-0000-0000-00003A1F0000}"/>
    <cellStyle name="Normal 3 3 2 2 4 3 2 3 2" xfId="12193" xr:uid="{00000000-0005-0000-0000-00003B1F0000}"/>
    <cellStyle name="Normal 3 3 2 2 4 3 2 4" xfId="8595" xr:uid="{00000000-0005-0000-0000-00003C1F0000}"/>
    <cellStyle name="Normal 3 3 2 2 4 3 3" xfId="2275" xr:uid="{00000000-0005-0000-0000-00003D1F0000}"/>
    <cellStyle name="Normal 3 3 2 2 4 3 3 2" xfId="5873" xr:uid="{00000000-0005-0000-0000-00003E1F0000}"/>
    <cellStyle name="Normal 3 3 2 2 4 3 3 2 2" xfId="13069" xr:uid="{00000000-0005-0000-0000-00003F1F0000}"/>
    <cellStyle name="Normal 3 3 2 2 4 3 3 3" xfId="9471" xr:uid="{00000000-0005-0000-0000-0000401F0000}"/>
    <cellStyle name="Normal 3 3 2 2 4 3 4" xfId="4121" xr:uid="{00000000-0005-0000-0000-0000411F0000}"/>
    <cellStyle name="Normal 3 3 2 2 4 3 4 2" xfId="11317" xr:uid="{00000000-0005-0000-0000-0000421F0000}"/>
    <cellStyle name="Normal 3 3 2 2 4 3 5" xfId="7719" xr:uid="{00000000-0005-0000-0000-0000431F0000}"/>
    <cellStyle name="Normal 3 3 2 2 4 4" xfId="815" xr:uid="{00000000-0005-0000-0000-0000441F0000}"/>
    <cellStyle name="Normal 3 3 2 2 4 4 2" xfId="1691" xr:uid="{00000000-0005-0000-0000-0000451F0000}"/>
    <cellStyle name="Normal 3 3 2 2 4 4 2 2" xfId="3443" xr:uid="{00000000-0005-0000-0000-0000461F0000}"/>
    <cellStyle name="Normal 3 3 2 2 4 4 2 2 2" xfId="7041" xr:uid="{00000000-0005-0000-0000-0000471F0000}"/>
    <cellStyle name="Normal 3 3 2 2 4 4 2 2 2 2" xfId="14237" xr:uid="{00000000-0005-0000-0000-0000481F0000}"/>
    <cellStyle name="Normal 3 3 2 2 4 4 2 2 3" xfId="10639" xr:uid="{00000000-0005-0000-0000-0000491F0000}"/>
    <cellStyle name="Normal 3 3 2 2 4 4 2 3" xfId="5289" xr:uid="{00000000-0005-0000-0000-00004A1F0000}"/>
    <cellStyle name="Normal 3 3 2 2 4 4 2 3 2" xfId="12485" xr:uid="{00000000-0005-0000-0000-00004B1F0000}"/>
    <cellStyle name="Normal 3 3 2 2 4 4 2 4" xfId="8887" xr:uid="{00000000-0005-0000-0000-00004C1F0000}"/>
    <cellStyle name="Normal 3 3 2 2 4 4 3" xfId="2567" xr:uid="{00000000-0005-0000-0000-00004D1F0000}"/>
    <cellStyle name="Normal 3 3 2 2 4 4 3 2" xfId="6165" xr:uid="{00000000-0005-0000-0000-00004E1F0000}"/>
    <cellStyle name="Normal 3 3 2 2 4 4 3 2 2" xfId="13361" xr:uid="{00000000-0005-0000-0000-00004F1F0000}"/>
    <cellStyle name="Normal 3 3 2 2 4 4 3 3" xfId="9763" xr:uid="{00000000-0005-0000-0000-0000501F0000}"/>
    <cellStyle name="Normal 3 3 2 2 4 4 4" xfId="4413" xr:uid="{00000000-0005-0000-0000-0000511F0000}"/>
    <cellStyle name="Normal 3 3 2 2 4 4 4 2" xfId="11609" xr:uid="{00000000-0005-0000-0000-0000521F0000}"/>
    <cellStyle name="Normal 3 3 2 2 4 4 5" xfId="8011" xr:uid="{00000000-0005-0000-0000-0000531F0000}"/>
    <cellStyle name="Normal 3 3 2 2 4 5" xfId="1107" xr:uid="{00000000-0005-0000-0000-0000541F0000}"/>
    <cellStyle name="Normal 3 3 2 2 4 5 2" xfId="2859" xr:uid="{00000000-0005-0000-0000-0000551F0000}"/>
    <cellStyle name="Normal 3 3 2 2 4 5 2 2" xfId="6457" xr:uid="{00000000-0005-0000-0000-0000561F0000}"/>
    <cellStyle name="Normal 3 3 2 2 4 5 2 2 2" xfId="13653" xr:uid="{00000000-0005-0000-0000-0000571F0000}"/>
    <cellStyle name="Normal 3 3 2 2 4 5 2 3" xfId="10055" xr:uid="{00000000-0005-0000-0000-0000581F0000}"/>
    <cellStyle name="Normal 3 3 2 2 4 5 3" xfId="4705" xr:uid="{00000000-0005-0000-0000-0000591F0000}"/>
    <cellStyle name="Normal 3 3 2 2 4 5 3 2" xfId="11901" xr:uid="{00000000-0005-0000-0000-00005A1F0000}"/>
    <cellStyle name="Normal 3 3 2 2 4 5 4" xfId="8303" xr:uid="{00000000-0005-0000-0000-00005B1F0000}"/>
    <cellStyle name="Normal 3 3 2 2 4 6" xfId="1983" xr:uid="{00000000-0005-0000-0000-00005C1F0000}"/>
    <cellStyle name="Normal 3 3 2 2 4 6 2" xfId="5581" xr:uid="{00000000-0005-0000-0000-00005D1F0000}"/>
    <cellStyle name="Normal 3 3 2 2 4 6 2 2" xfId="12777" xr:uid="{00000000-0005-0000-0000-00005E1F0000}"/>
    <cellStyle name="Normal 3 3 2 2 4 6 3" xfId="9179" xr:uid="{00000000-0005-0000-0000-00005F1F0000}"/>
    <cellStyle name="Normal 3 3 2 2 4 7" xfId="3829" xr:uid="{00000000-0005-0000-0000-0000601F0000}"/>
    <cellStyle name="Normal 3 3 2 2 4 7 2" xfId="11025" xr:uid="{00000000-0005-0000-0000-0000611F0000}"/>
    <cellStyle name="Normal 3 3 2 2 4 8" xfId="7427" xr:uid="{00000000-0005-0000-0000-0000621F0000}"/>
    <cellStyle name="Normal 3 3 2 2 5" xfId="294" xr:uid="{00000000-0005-0000-0000-0000631F0000}"/>
    <cellStyle name="Normal 3 3 2 2 5 2" xfId="586" xr:uid="{00000000-0005-0000-0000-0000641F0000}"/>
    <cellStyle name="Normal 3 3 2 2 5 2 2" xfId="1465" xr:uid="{00000000-0005-0000-0000-0000651F0000}"/>
    <cellStyle name="Normal 3 3 2 2 5 2 2 2" xfId="3217" xr:uid="{00000000-0005-0000-0000-0000661F0000}"/>
    <cellStyle name="Normal 3 3 2 2 5 2 2 2 2" xfId="6815" xr:uid="{00000000-0005-0000-0000-0000671F0000}"/>
    <cellStyle name="Normal 3 3 2 2 5 2 2 2 2 2" xfId="14011" xr:uid="{00000000-0005-0000-0000-0000681F0000}"/>
    <cellStyle name="Normal 3 3 2 2 5 2 2 2 3" xfId="10413" xr:uid="{00000000-0005-0000-0000-0000691F0000}"/>
    <cellStyle name="Normal 3 3 2 2 5 2 2 3" xfId="5063" xr:uid="{00000000-0005-0000-0000-00006A1F0000}"/>
    <cellStyle name="Normal 3 3 2 2 5 2 2 3 2" xfId="12259" xr:uid="{00000000-0005-0000-0000-00006B1F0000}"/>
    <cellStyle name="Normal 3 3 2 2 5 2 2 4" xfId="8661" xr:uid="{00000000-0005-0000-0000-00006C1F0000}"/>
    <cellStyle name="Normal 3 3 2 2 5 2 3" xfId="2341" xr:uid="{00000000-0005-0000-0000-00006D1F0000}"/>
    <cellStyle name="Normal 3 3 2 2 5 2 3 2" xfId="5939" xr:uid="{00000000-0005-0000-0000-00006E1F0000}"/>
    <cellStyle name="Normal 3 3 2 2 5 2 3 2 2" xfId="13135" xr:uid="{00000000-0005-0000-0000-00006F1F0000}"/>
    <cellStyle name="Normal 3 3 2 2 5 2 3 3" xfId="9537" xr:uid="{00000000-0005-0000-0000-0000701F0000}"/>
    <cellStyle name="Normal 3 3 2 2 5 2 4" xfId="4187" xr:uid="{00000000-0005-0000-0000-0000711F0000}"/>
    <cellStyle name="Normal 3 3 2 2 5 2 4 2" xfId="11383" xr:uid="{00000000-0005-0000-0000-0000721F0000}"/>
    <cellStyle name="Normal 3 3 2 2 5 2 5" xfId="7785" xr:uid="{00000000-0005-0000-0000-0000731F0000}"/>
    <cellStyle name="Normal 3 3 2 2 5 3" xfId="881" xr:uid="{00000000-0005-0000-0000-0000741F0000}"/>
    <cellStyle name="Normal 3 3 2 2 5 3 2" xfId="1757" xr:uid="{00000000-0005-0000-0000-0000751F0000}"/>
    <cellStyle name="Normal 3 3 2 2 5 3 2 2" xfId="3509" xr:uid="{00000000-0005-0000-0000-0000761F0000}"/>
    <cellStyle name="Normal 3 3 2 2 5 3 2 2 2" xfId="7107" xr:uid="{00000000-0005-0000-0000-0000771F0000}"/>
    <cellStyle name="Normal 3 3 2 2 5 3 2 2 2 2" xfId="14303" xr:uid="{00000000-0005-0000-0000-0000781F0000}"/>
    <cellStyle name="Normal 3 3 2 2 5 3 2 2 3" xfId="10705" xr:uid="{00000000-0005-0000-0000-0000791F0000}"/>
    <cellStyle name="Normal 3 3 2 2 5 3 2 3" xfId="5355" xr:uid="{00000000-0005-0000-0000-00007A1F0000}"/>
    <cellStyle name="Normal 3 3 2 2 5 3 2 3 2" xfId="12551" xr:uid="{00000000-0005-0000-0000-00007B1F0000}"/>
    <cellStyle name="Normal 3 3 2 2 5 3 2 4" xfId="8953" xr:uid="{00000000-0005-0000-0000-00007C1F0000}"/>
    <cellStyle name="Normal 3 3 2 2 5 3 3" xfId="2633" xr:uid="{00000000-0005-0000-0000-00007D1F0000}"/>
    <cellStyle name="Normal 3 3 2 2 5 3 3 2" xfId="6231" xr:uid="{00000000-0005-0000-0000-00007E1F0000}"/>
    <cellStyle name="Normal 3 3 2 2 5 3 3 2 2" xfId="13427" xr:uid="{00000000-0005-0000-0000-00007F1F0000}"/>
    <cellStyle name="Normal 3 3 2 2 5 3 3 3" xfId="9829" xr:uid="{00000000-0005-0000-0000-0000801F0000}"/>
    <cellStyle name="Normal 3 3 2 2 5 3 4" xfId="4479" xr:uid="{00000000-0005-0000-0000-0000811F0000}"/>
    <cellStyle name="Normal 3 3 2 2 5 3 4 2" xfId="11675" xr:uid="{00000000-0005-0000-0000-0000821F0000}"/>
    <cellStyle name="Normal 3 3 2 2 5 3 5" xfId="8077" xr:uid="{00000000-0005-0000-0000-0000831F0000}"/>
    <cellStyle name="Normal 3 3 2 2 5 4" xfId="1173" xr:uid="{00000000-0005-0000-0000-0000841F0000}"/>
    <cellStyle name="Normal 3 3 2 2 5 4 2" xfId="2925" xr:uid="{00000000-0005-0000-0000-0000851F0000}"/>
    <cellStyle name="Normal 3 3 2 2 5 4 2 2" xfId="6523" xr:uid="{00000000-0005-0000-0000-0000861F0000}"/>
    <cellStyle name="Normal 3 3 2 2 5 4 2 2 2" xfId="13719" xr:uid="{00000000-0005-0000-0000-0000871F0000}"/>
    <cellStyle name="Normal 3 3 2 2 5 4 2 3" xfId="10121" xr:uid="{00000000-0005-0000-0000-0000881F0000}"/>
    <cellStyle name="Normal 3 3 2 2 5 4 3" xfId="4771" xr:uid="{00000000-0005-0000-0000-0000891F0000}"/>
    <cellStyle name="Normal 3 3 2 2 5 4 3 2" xfId="11967" xr:uid="{00000000-0005-0000-0000-00008A1F0000}"/>
    <cellStyle name="Normal 3 3 2 2 5 4 4" xfId="8369" xr:uid="{00000000-0005-0000-0000-00008B1F0000}"/>
    <cellStyle name="Normal 3 3 2 2 5 5" xfId="2049" xr:uid="{00000000-0005-0000-0000-00008C1F0000}"/>
    <cellStyle name="Normal 3 3 2 2 5 5 2" xfId="5647" xr:uid="{00000000-0005-0000-0000-00008D1F0000}"/>
    <cellStyle name="Normal 3 3 2 2 5 5 2 2" xfId="12843" xr:uid="{00000000-0005-0000-0000-00008E1F0000}"/>
    <cellStyle name="Normal 3 3 2 2 5 5 3" xfId="9245" xr:uid="{00000000-0005-0000-0000-00008F1F0000}"/>
    <cellStyle name="Normal 3 3 2 2 5 6" xfId="3895" xr:uid="{00000000-0005-0000-0000-0000901F0000}"/>
    <cellStyle name="Normal 3 3 2 2 5 6 2" xfId="11091" xr:uid="{00000000-0005-0000-0000-0000911F0000}"/>
    <cellStyle name="Normal 3 3 2 2 5 7" xfId="7493" xr:uid="{00000000-0005-0000-0000-0000921F0000}"/>
    <cellStyle name="Normal 3 3 2 2 6" xfId="440" xr:uid="{00000000-0005-0000-0000-0000931F0000}"/>
    <cellStyle name="Normal 3 3 2 2 6 2" xfId="1319" xr:uid="{00000000-0005-0000-0000-0000941F0000}"/>
    <cellStyle name="Normal 3 3 2 2 6 2 2" xfId="3071" xr:uid="{00000000-0005-0000-0000-0000951F0000}"/>
    <cellStyle name="Normal 3 3 2 2 6 2 2 2" xfId="6669" xr:uid="{00000000-0005-0000-0000-0000961F0000}"/>
    <cellStyle name="Normal 3 3 2 2 6 2 2 2 2" xfId="13865" xr:uid="{00000000-0005-0000-0000-0000971F0000}"/>
    <cellStyle name="Normal 3 3 2 2 6 2 2 3" xfId="10267" xr:uid="{00000000-0005-0000-0000-0000981F0000}"/>
    <cellStyle name="Normal 3 3 2 2 6 2 3" xfId="4917" xr:uid="{00000000-0005-0000-0000-0000991F0000}"/>
    <cellStyle name="Normal 3 3 2 2 6 2 3 2" xfId="12113" xr:uid="{00000000-0005-0000-0000-00009A1F0000}"/>
    <cellStyle name="Normal 3 3 2 2 6 2 4" xfId="8515" xr:uid="{00000000-0005-0000-0000-00009B1F0000}"/>
    <cellStyle name="Normal 3 3 2 2 6 3" xfId="2195" xr:uid="{00000000-0005-0000-0000-00009C1F0000}"/>
    <cellStyle name="Normal 3 3 2 2 6 3 2" xfId="5793" xr:uid="{00000000-0005-0000-0000-00009D1F0000}"/>
    <cellStyle name="Normal 3 3 2 2 6 3 2 2" xfId="12989" xr:uid="{00000000-0005-0000-0000-00009E1F0000}"/>
    <cellStyle name="Normal 3 3 2 2 6 3 3" xfId="9391" xr:uid="{00000000-0005-0000-0000-00009F1F0000}"/>
    <cellStyle name="Normal 3 3 2 2 6 4" xfId="4041" xr:uid="{00000000-0005-0000-0000-0000A01F0000}"/>
    <cellStyle name="Normal 3 3 2 2 6 4 2" xfId="11237" xr:uid="{00000000-0005-0000-0000-0000A11F0000}"/>
    <cellStyle name="Normal 3 3 2 2 6 5" xfId="7639" xr:uid="{00000000-0005-0000-0000-0000A21F0000}"/>
    <cellStyle name="Normal 3 3 2 2 7" xfId="735" xr:uid="{00000000-0005-0000-0000-0000A31F0000}"/>
    <cellStyle name="Normal 3 3 2 2 7 2" xfId="1611" xr:uid="{00000000-0005-0000-0000-0000A41F0000}"/>
    <cellStyle name="Normal 3 3 2 2 7 2 2" xfId="3363" xr:uid="{00000000-0005-0000-0000-0000A51F0000}"/>
    <cellStyle name="Normal 3 3 2 2 7 2 2 2" xfId="6961" xr:uid="{00000000-0005-0000-0000-0000A61F0000}"/>
    <cellStyle name="Normal 3 3 2 2 7 2 2 2 2" xfId="14157" xr:uid="{00000000-0005-0000-0000-0000A71F0000}"/>
    <cellStyle name="Normal 3 3 2 2 7 2 2 3" xfId="10559" xr:uid="{00000000-0005-0000-0000-0000A81F0000}"/>
    <cellStyle name="Normal 3 3 2 2 7 2 3" xfId="5209" xr:uid="{00000000-0005-0000-0000-0000A91F0000}"/>
    <cellStyle name="Normal 3 3 2 2 7 2 3 2" xfId="12405" xr:uid="{00000000-0005-0000-0000-0000AA1F0000}"/>
    <cellStyle name="Normal 3 3 2 2 7 2 4" xfId="8807" xr:uid="{00000000-0005-0000-0000-0000AB1F0000}"/>
    <cellStyle name="Normal 3 3 2 2 7 3" xfId="2487" xr:uid="{00000000-0005-0000-0000-0000AC1F0000}"/>
    <cellStyle name="Normal 3 3 2 2 7 3 2" xfId="6085" xr:uid="{00000000-0005-0000-0000-0000AD1F0000}"/>
    <cellStyle name="Normal 3 3 2 2 7 3 2 2" xfId="13281" xr:uid="{00000000-0005-0000-0000-0000AE1F0000}"/>
    <cellStyle name="Normal 3 3 2 2 7 3 3" xfId="9683" xr:uid="{00000000-0005-0000-0000-0000AF1F0000}"/>
    <cellStyle name="Normal 3 3 2 2 7 4" xfId="4333" xr:uid="{00000000-0005-0000-0000-0000B01F0000}"/>
    <cellStyle name="Normal 3 3 2 2 7 4 2" xfId="11529" xr:uid="{00000000-0005-0000-0000-0000B11F0000}"/>
    <cellStyle name="Normal 3 3 2 2 7 5" xfId="7931" xr:uid="{00000000-0005-0000-0000-0000B21F0000}"/>
    <cellStyle name="Normal 3 3 2 2 8" xfId="1027" xr:uid="{00000000-0005-0000-0000-0000B31F0000}"/>
    <cellStyle name="Normal 3 3 2 2 8 2" xfId="2779" xr:uid="{00000000-0005-0000-0000-0000B41F0000}"/>
    <cellStyle name="Normal 3 3 2 2 8 2 2" xfId="6377" xr:uid="{00000000-0005-0000-0000-0000B51F0000}"/>
    <cellStyle name="Normal 3 3 2 2 8 2 2 2" xfId="13573" xr:uid="{00000000-0005-0000-0000-0000B61F0000}"/>
    <cellStyle name="Normal 3 3 2 2 8 2 3" xfId="9975" xr:uid="{00000000-0005-0000-0000-0000B71F0000}"/>
    <cellStyle name="Normal 3 3 2 2 8 3" xfId="4625" xr:uid="{00000000-0005-0000-0000-0000B81F0000}"/>
    <cellStyle name="Normal 3 3 2 2 8 3 2" xfId="11821" xr:uid="{00000000-0005-0000-0000-0000B91F0000}"/>
    <cellStyle name="Normal 3 3 2 2 8 4" xfId="8223" xr:uid="{00000000-0005-0000-0000-0000BA1F0000}"/>
    <cellStyle name="Normal 3 3 2 2 9" xfId="1903" xr:uid="{00000000-0005-0000-0000-0000BB1F0000}"/>
    <cellStyle name="Normal 3 3 2 2 9 2" xfId="5501" xr:uid="{00000000-0005-0000-0000-0000BC1F0000}"/>
    <cellStyle name="Normal 3 3 2 2 9 2 2" xfId="12697" xr:uid="{00000000-0005-0000-0000-0000BD1F0000}"/>
    <cellStyle name="Normal 3 3 2 2 9 3" xfId="9099" xr:uid="{00000000-0005-0000-0000-0000BE1F0000}"/>
    <cellStyle name="Normal 3 3 2 3" xfId="62" xr:uid="{00000000-0005-0000-0000-0000BF1F0000}"/>
    <cellStyle name="Normal 3 3 2 3 10" xfId="7355" xr:uid="{00000000-0005-0000-0000-0000C01F0000}"/>
    <cellStyle name="Normal 3 3 2 3 11" xfId="149" xr:uid="{00000000-0005-0000-0000-0000C11F0000}"/>
    <cellStyle name="Normal 3 3 2 3 2" xfId="234" xr:uid="{00000000-0005-0000-0000-0000C21F0000}"/>
    <cellStyle name="Normal 3 3 2 3 2 2" xfId="382" xr:uid="{00000000-0005-0000-0000-0000C31F0000}"/>
    <cellStyle name="Normal 3 3 2 3 2 2 2" xfId="674" xr:uid="{00000000-0005-0000-0000-0000C41F0000}"/>
    <cellStyle name="Normal 3 3 2 3 2 2 2 2" xfId="1553" xr:uid="{00000000-0005-0000-0000-0000C51F0000}"/>
    <cellStyle name="Normal 3 3 2 3 2 2 2 2 2" xfId="3305" xr:uid="{00000000-0005-0000-0000-0000C61F0000}"/>
    <cellStyle name="Normal 3 3 2 3 2 2 2 2 2 2" xfId="6903" xr:uid="{00000000-0005-0000-0000-0000C71F0000}"/>
    <cellStyle name="Normal 3 3 2 3 2 2 2 2 2 2 2" xfId="14099" xr:uid="{00000000-0005-0000-0000-0000C81F0000}"/>
    <cellStyle name="Normal 3 3 2 3 2 2 2 2 2 3" xfId="10501" xr:uid="{00000000-0005-0000-0000-0000C91F0000}"/>
    <cellStyle name="Normal 3 3 2 3 2 2 2 2 3" xfId="5151" xr:uid="{00000000-0005-0000-0000-0000CA1F0000}"/>
    <cellStyle name="Normal 3 3 2 3 2 2 2 2 3 2" xfId="12347" xr:uid="{00000000-0005-0000-0000-0000CB1F0000}"/>
    <cellStyle name="Normal 3 3 2 3 2 2 2 2 4" xfId="8749" xr:uid="{00000000-0005-0000-0000-0000CC1F0000}"/>
    <cellStyle name="Normal 3 3 2 3 2 2 2 3" xfId="2429" xr:uid="{00000000-0005-0000-0000-0000CD1F0000}"/>
    <cellStyle name="Normal 3 3 2 3 2 2 2 3 2" xfId="6027" xr:uid="{00000000-0005-0000-0000-0000CE1F0000}"/>
    <cellStyle name="Normal 3 3 2 3 2 2 2 3 2 2" xfId="13223" xr:uid="{00000000-0005-0000-0000-0000CF1F0000}"/>
    <cellStyle name="Normal 3 3 2 3 2 2 2 3 3" xfId="9625" xr:uid="{00000000-0005-0000-0000-0000D01F0000}"/>
    <cellStyle name="Normal 3 3 2 3 2 2 2 4" xfId="4275" xr:uid="{00000000-0005-0000-0000-0000D11F0000}"/>
    <cellStyle name="Normal 3 3 2 3 2 2 2 4 2" xfId="11471" xr:uid="{00000000-0005-0000-0000-0000D21F0000}"/>
    <cellStyle name="Normal 3 3 2 3 2 2 2 5" xfId="7873" xr:uid="{00000000-0005-0000-0000-0000D31F0000}"/>
    <cellStyle name="Normal 3 3 2 3 2 2 3" xfId="969" xr:uid="{00000000-0005-0000-0000-0000D41F0000}"/>
    <cellStyle name="Normal 3 3 2 3 2 2 3 2" xfId="1845" xr:uid="{00000000-0005-0000-0000-0000D51F0000}"/>
    <cellStyle name="Normal 3 3 2 3 2 2 3 2 2" xfId="3597" xr:uid="{00000000-0005-0000-0000-0000D61F0000}"/>
    <cellStyle name="Normal 3 3 2 3 2 2 3 2 2 2" xfId="7195" xr:uid="{00000000-0005-0000-0000-0000D71F0000}"/>
    <cellStyle name="Normal 3 3 2 3 2 2 3 2 2 2 2" xfId="14391" xr:uid="{00000000-0005-0000-0000-0000D81F0000}"/>
    <cellStyle name="Normal 3 3 2 3 2 2 3 2 2 3" xfId="10793" xr:uid="{00000000-0005-0000-0000-0000D91F0000}"/>
    <cellStyle name="Normal 3 3 2 3 2 2 3 2 3" xfId="5443" xr:uid="{00000000-0005-0000-0000-0000DA1F0000}"/>
    <cellStyle name="Normal 3 3 2 3 2 2 3 2 3 2" xfId="12639" xr:uid="{00000000-0005-0000-0000-0000DB1F0000}"/>
    <cellStyle name="Normal 3 3 2 3 2 2 3 2 4" xfId="9041" xr:uid="{00000000-0005-0000-0000-0000DC1F0000}"/>
    <cellStyle name="Normal 3 3 2 3 2 2 3 3" xfId="2721" xr:uid="{00000000-0005-0000-0000-0000DD1F0000}"/>
    <cellStyle name="Normal 3 3 2 3 2 2 3 3 2" xfId="6319" xr:uid="{00000000-0005-0000-0000-0000DE1F0000}"/>
    <cellStyle name="Normal 3 3 2 3 2 2 3 3 2 2" xfId="13515" xr:uid="{00000000-0005-0000-0000-0000DF1F0000}"/>
    <cellStyle name="Normal 3 3 2 3 2 2 3 3 3" xfId="9917" xr:uid="{00000000-0005-0000-0000-0000E01F0000}"/>
    <cellStyle name="Normal 3 3 2 3 2 2 3 4" xfId="4567" xr:uid="{00000000-0005-0000-0000-0000E11F0000}"/>
    <cellStyle name="Normal 3 3 2 3 2 2 3 4 2" xfId="11763" xr:uid="{00000000-0005-0000-0000-0000E21F0000}"/>
    <cellStyle name="Normal 3 3 2 3 2 2 3 5" xfId="8165" xr:uid="{00000000-0005-0000-0000-0000E31F0000}"/>
    <cellStyle name="Normal 3 3 2 3 2 2 4" xfId="1261" xr:uid="{00000000-0005-0000-0000-0000E41F0000}"/>
    <cellStyle name="Normal 3 3 2 3 2 2 4 2" xfId="3013" xr:uid="{00000000-0005-0000-0000-0000E51F0000}"/>
    <cellStyle name="Normal 3 3 2 3 2 2 4 2 2" xfId="6611" xr:uid="{00000000-0005-0000-0000-0000E61F0000}"/>
    <cellStyle name="Normal 3 3 2 3 2 2 4 2 2 2" xfId="13807" xr:uid="{00000000-0005-0000-0000-0000E71F0000}"/>
    <cellStyle name="Normal 3 3 2 3 2 2 4 2 3" xfId="10209" xr:uid="{00000000-0005-0000-0000-0000E81F0000}"/>
    <cellStyle name="Normal 3 3 2 3 2 2 4 3" xfId="4859" xr:uid="{00000000-0005-0000-0000-0000E91F0000}"/>
    <cellStyle name="Normal 3 3 2 3 2 2 4 3 2" xfId="12055" xr:uid="{00000000-0005-0000-0000-0000EA1F0000}"/>
    <cellStyle name="Normal 3 3 2 3 2 2 4 4" xfId="8457" xr:uid="{00000000-0005-0000-0000-0000EB1F0000}"/>
    <cellStyle name="Normal 3 3 2 3 2 2 5" xfId="2137" xr:uid="{00000000-0005-0000-0000-0000EC1F0000}"/>
    <cellStyle name="Normal 3 3 2 3 2 2 5 2" xfId="5735" xr:uid="{00000000-0005-0000-0000-0000ED1F0000}"/>
    <cellStyle name="Normal 3 3 2 3 2 2 5 2 2" xfId="12931" xr:uid="{00000000-0005-0000-0000-0000EE1F0000}"/>
    <cellStyle name="Normal 3 3 2 3 2 2 5 3" xfId="9333" xr:uid="{00000000-0005-0000-0000-0000EF1F0000}"/>
    <cellStyle name="Normal 3 3 2 3 2 2 6" xfId="3983" xr:uid="{00000000-0005-0000-0000-0000F01F0000}"/>
    <cellStyle name="Normal 3 3 2 3 2 2 6 2" xfId="11179" xr:uid="{00000000-0005-0000-0000-0000F11F0000}"/>
    <cellStyle name="Normal 3 3 2 3 2 2 7" xfId="7581" xr:uid="{00000000-0005-0000-0000-0000F21F0000}"/>
    <cellStyle name="Normal 3 3 2 3 2 3" xfId="528" xr:uid="{00000000-0005-0000-0000-0000F31F0000}"/>
    <cellStyle name="Normal 3 3 2 3 2 3 2" xfId="1407" xr:uid="{00000000-0005-0000-0000-0000F41F0000}"/>
    <cellStyle name="Normal 3 3 2 3 2 3 2 2" xfId="3159" xr:uid="{00000000-0005-0000-0000-0000F51F0000}"/>
    <cellStyle name="Normal 3 3 2 3 2 3 2 2 2" xfId="6757" xr:uid="{00000000-0005-0000-0000-0000F61F0000}"/>
    <cellStyle name="Normal 3 3 2 3 2 3 2 2 2 2" xfId="13953" xr:uid="{00000000-0005-0000-0000-0000F71F0000}"/>
    <cellStyle name="Normal 3 3 2 3 2 3 2 2 3" xfId="10355" xr:uid="{00000000-0005-0000-0000-0000F81F0000}"/>
    <cellStyle name="Normal 3 3 2 3 2 3 2 3" xfId="5005" xr:uid="{00000000-0005-0000-0000-0000F91F0000}"/>
    <cellStyle name="Normal 3 3 2 3 2 3 2 3 2" xfId="12201" xr:uid="{00000000-0005-0000-0000-0000FA1F0000}"/>
    <cellStyle name="Normal 3 3 2 3 2 3 2 4" xfId="8603" xr:uid="{00000000-0005-0000-0000-0000FB1F0000}"/>
    <cellStyle name="Normal 3 3 2 3 2 3 3" xfId="2283" xr:uid="{00000000-0005-0000-0000-0000FC1F0000}"/>
    <cellStyle name="Normal 3 3 2 3 2 3 3 2" xfId="5881" xr:uid="{00000000-0005-0000-0000-0000FD1F0000}"/>
    <cellStyle name="Normal 3 3 2 3 2 3 3 2 2" xfId="13077" xr:uid="{00000000-0005-0000-0000-0000FE1F0000}"/>
    <cellStyle name="Normal 3 3 2 3 2 3 3 3" xfId="9479" xr:uid="{00000000-0005-0000-0000-0000FF1F0000}"/>
    <cellStyle name="Normal 3 3 2 3 2 3 4" xfId="4129" xr:uid="{00000000-0005-0000-0000-000000200000}"/>
    <cellStyle name="Normal 3 3 2 3 2 3 4 2" xfId="11325" xr:uid="{00000000-0005-0000-0000-000001200000}"/>
    <cellStyle name="Normal 3 3 2 3 2 3 5" xfId="7727" xr:uid="{00000000-0005-0000-0000-000002200000}"/>
    <cellStyle name="Normal 3 3 2 3 2 4" xfId="823" xr:uid="{00000000-0005-0000-0000-000003200000}"/>
    <cellStyle name="Normal 3 3 2 3 2 4 2" xfId="1699" xr:uid="{00000000-0005-0000-0000-000004200000}"/>
    <cellStyle name="Normal 3 3 2 3 2 4 2 2" xfId="3451" xr:uid="{00000000-0005-0000-0000-000005200000}"/>
    <cellStyle name="Normal 3 3 2 3 2 4 2 2 2" xfId="7049" xr:uid="{00000000-0005-0000-0000-000006200000}"/>
    <cellStyle name="Normal 3 3 2 3 2 4 2 2 2 2" xfId="14245" xr:uid="{00000000-0005-0000-0000-000007200000}"/>
    <cellStyle name="Normal 3 3 2 3 2 4 2 2 3" xfId="10647" xr:uid="{00000000-0005-0000-0000-000008200000}"/>
    <cellStyle name="Normal 3 3 2 3 2 4 2 3" xfId="5297" xr:uid="{00000000-0005-0000-0000-000009200000}"/>
    <cellStyle name="Normal 3 3 2 3 2 4 2 3 2" xfId="12493" xr:uid="{00000000-0005-0000-0000-00000A200000}"/>
    <cellStyle name="Normal 3 3 2 3 2 4 2 4" xfId="8895" xr:uid="{00000000-0005-0000-0000-00000B200000}"/>
    <cellStyle name="Normal 3 3 2 3 2 4 3" xfId="2575" xr:uid="{00000000-0005-0000-0000-00000C200000}"/>
    <cellStyle name="Normal 3 3 2 3 2 4 3 2" xfId="6173" xr:uid="{00000000-0005-0000-0000-00000D200000}"/>
    <cellStyle name="Normal 3 3 2 3 2 4 3 2 2" xfId="13369" xr:uid="{00000000-0005-0000-0000-00000E200000}"/>
    <cellStyle name="Normal 3 3 2 3 2 4 3 3" xfId="9771" xr:uid="{00000000-0005-0000-0000-00000F200000}"/>
    <cellStyle name="Normal 3 3 2 3 2 4 4" xfId="4421" xr:uid="{00000000-0005-0000-0000-000010200000}"/>
    <cellStyle name="Normal 3 3 2 3 2 4 4 2" xfId="11617" xr:uid="{00000000-0005-0000-0000-000011200000}"/>
    <cellStyle name="Normal 3 3 2 3 2 4 5" xfId="8019" xr:uid="{00000000-0005-0000-0000-000012200000}"/>
    <cellStyle name="Normal 3 3 2 3 2 5" xfId="1115" xr:uid="{00000000-0005-0000-0000-000013200000}"/>
    <cellStyle name="Normal 3 3 2 3 2 5 2" xfId="2867" xr:uid="{00000000-0005-0000-0000-000014200000}"/>
    <cellStyle name="Normal 3 3 2 3 2 5 2 2" xfId="6465" xr:uid="{00000000-0005-0000-0000-000015200000}"/>
    <cellStyle name="Normal 3 3 2 3 2 5 2 2 2" xfId="13661" xr:uid="{00000000-0005-0000-0000-000016200000}"/>
    <cellStyle name="Normal 3 3 2 3 2 5 2 3" xfId="10063" xr:uid="{00000000-0005-0000-0000-000017200000}"/>
    <cellStyle name="Normal 3 3 2 3 2 5 3" xfId="4713" xr:uid="{00000000-0005-0000-0000-000018200000}"/>
    <cellStyle name="Normal 3 3 2 3 2 5 3 2" xfId="11909" xr:uid="{00000000-0005-0000-0000-000019200000}"/>
    <cellStyle name="Normal 3 3 2 3 2 5 4" xfId="8311" xr:uid="{00000000-0005-0000-0000-00001A200000}"/>
    <cellStyle name="Normal 3 3 2 3 2 6" xfId="1991" xr:uid="{00000000-0005-0000-0000-00001B200000}"/>
    <cellStyle name="Normal 3 3 2 3 2 6 2" xfId="5589" xr:uid="{00000000-0005-0000-0000-00001C200000}"/>
    <cellStyle name="Normal 3 3 2 3 2 6 2 2" xfId="12785" xr:uid="{00000000-0005-0000-0000-00001D200000}"/>
    <cellStyle name="Normal 3 3 2 3 2 6 3" xfId="9187" xr:uid="{00000000-0005-0000-0000-00001E200000}"/>
    <cellStyle name="Normal 3 3 2 3 2 7" xfId="3837" xr:uid="{00000000-0005-0000-0000-00001F200000}"/>
    <cellStyle name="Normal 3 3 2 3 2 7 2" xfId="11033" xr:uid="{00000000-0005-0000-0000-000020200000}"/>
    <cellStyle name="Normal 3 3 2 3 2 8" xfId="7435" xr:uid="{00000000-0005-0000-0000-000021200000}"/>
    <cellStyle name="Normal 3 3 2 3 3" xfId="302" xr:uid="{00000000-0005-0000-0000-000022200000}"/>
    <cellStyle name="Normal 3 3 2 3 3 2" xfId="594" xr:uid="{00000000-0005-0000-0000-000023200000}"/>
    <cellStyle name="Normal 3 3 2 3 3 2 2" xfId="1473" xr:uid="{00000000-0005-0000-0000-000024200000}"/>
    <cellStyle name="Normal 3 3 2 3 3 2 2 2" xfId="3225" xr:uid="{00000000-0005-0000-0000-000025200000}"/>
    <cellStyle name="Normal 3 3 2 3 3 2 2 2 2" xfId="6823" xr:uid="{00000000-0005-0000-0000-000026200000}"/>
    <cellStyle name="Normal 3 3 2 3 3 2 2 2 2 2" xfId="14019" xr:uid="{00000000-0005-0000-0000-000027200000}"/>
    <cellStyle name="Normal 3 3 2 3 3 2 2 2 3" xfId="10421" xr:uid="{00000000-0005-0000-0000-000028200000}"/>
    <cellStyle name="Normal 3 3 2 3 3 2 2 3" xfId="5071" xr:uid="{00000000-0005-0000-0000-000029200000}"/>
    <cellStyle name="Normal 3 3 2 3 3 2 2 3 2" xfId="12267" xr:uid="{00000000-0005-0000-0000-00002A200000}"/>
    <cellStyle name="Normal 3 3 2 3 3 2 2 4" xfId="8669" xr:uid="{00000000-0005-0000-0000-00002B200000}"/>
    <cellStyle name="Normal 3 3 2 3 3 2 3" xfId="2349" xr:uid="{00000000-0005-0000-0000-00002C200000}"/>
    <cellStyle name="Normal 3 3 2 3 3 2 3 2" xfId="5947" xr:uid="{00000000-0005-0000-0000-00002D200000}"/>
    <cellStyle name="Normal 3 3 2 3 3 2 3 2 2" xfId="13143" xr:uid="{00000000-0005-0000-0000-00002E200000}"/>
    <cellStyle name="Normal 3 3 2 3 3 2 3 3" xfId="9545" xr:uid="{00000000-0005-0000-0000-00002F200000}"/>
    <cellStyle name="Normal 3 3 2 3 3 2 4" xfId="4195" xr:uid="{00000000-0005-0000-0000-000030200000}"/>
    <cellStyle name="Normal 3 3 2 3 3 2 4 2" xfId="11391" xr:uid="{00000000-0005-0000-0000-000031200000}"/>
    <cellStyle name="Normal 3 3 2 3 3 2 5" xfId="7793" xr:uid="{00000000-0005-0000-0000-000032200000}"/>
    <cellStyle name="Normal 3 3 2 3 3 3" xfId="889" xr:uid="{00000000-0005-0000-0000-000033200000}"/>
    <cellStyle name="Normal 3 3 2 3 3 3 2" xfId="1765" xr:uid="{00000000-0005-0000-0000-000034200000}"/>
    <cellStyle name="Normal 3 3 2 3 3 3 2 2" xfId="3517" xr:uid="{00000000-0005-0000-0000-000035200000}"/>
    <cellStyle name="Normal 3 3 2 3 3 3 2 2 2" xfId="7115" xr:uid="{00000000-0005-0000-0000-000036200000}"/>
    <cellStyle name="Normal 3 3 2 3 3 3 2 2 2 2" xfId="14311" xr:uid="{00000000-0005-0000-0000-000037200000}"/>
    <cellStyle name="Normal 3 3 2 3 3 3 2 2 3" xfId="10713" xr:uid="{00000000-0005-0000-0000-000038200000}"/>
    <cellStyle name="Normal 3 3 2 3 3 3 2 3" xfId="5363" xr:uid="{00000000-0005-0000-0000-000039200000}"/>
    <cellStyle name="Normal 3 3 2 3 3 3 2 3 2" xfId="12559" xr:uid="{00000000-0005-0000-0000-00003A200000}"/>
    <cellStyle name="Normal 3 3 2 3 3 3 2 4" xfId="8961" xr:uid="{00000000-0005-0000-0000-00003B200000}"/>
    <cellStyle name="Normal 3 3 2 3 3 3 3" xfId="2641" xr:uid="{00000000-0005-0000-0000-00003C200000}"/>
    <cellStyle name="Normal 3 3 2 3 3 3 3 2" xfId="6239" xr:uid="{00000000-0005-0000-0000-00003D200000}"/>
    <cellStyle name="Normal 3 3 2 3 3 3 3 2 2" xfId="13435" xr:uid="{00000000-0005-0000-0000-00003E200000}"/>
    <cellStyle name="Normal 3 3 2 3 3 3 3 3" xfId="9837" xr:uid="{00000000-0005-0000-0000-00003F200000}"/>
    <cellStyle name="Normal 3 3 2 3 3 3 4" xfId="4487" xr:uid="{00000000-0005-0000-0000-000040200000}"/>
    <cellStyle name="Normal 3 3 2 3 3 3 4 2" xfId="11683" xr:uid="{00000000-0005-0000-0000-000041200000}"/>
    <cellStyle name="Normal 3 3 2 3 3 3 5" xfId="8085" xr:uid="{00000000-0005-0000-0000-000042200000}"/>
    <cellStyle name="Normal 3 3 2 3 3 4" xfId="1181" xr:uid="{00000000-0005-0000-0000-000043200000}"/>
    <cellStyle name="Normal 3 3 2 3 3 4 2" xfId="2933" xr:uid="{00000000-0005-0000-0000-000044200000}"/>
    <cellStyle name="Normal 3 3 2 3 3 4 2 2" xfId="6531" xr:uid="{00000000-0005-0000-0000-000045200000}"/>
    <cellStyle name="Normal 3 3 2 3 3 4 2 2 2" xfId="13727" xr:uid="{00000000-0005-0000-0000-000046200000}"/>
    <cellStyle name="Normal 3 3 2 3 3 4 2 3" xfId="10129" xr:uid="{00000000-0005-0000-0000-000047200000}"/>
    <cellStyle name="Normal 3 3 2 3 3 4 3" xfId="4779" xr:uid="{00000000-0005-0000-0000-000048200000}"/>
    <cellStyle name="Normal 3 3 2 3 3 4 3 2" xfId="11975" xr:uid="{00000000-0005-0000-0000-000049200000}"/>
    <cellStyle name="Normal 3 3 2 3 3 4 4" xfId="8377" xr:uid="{00000000-0005-0000-0000-00004A200000}"/>
    <cellStyle name="Normal 3 3 2 3 3 5" xfId="2057" xr:uid="{00000000-0005-0000-0000-00004B200000}"/>
    <cellStyle name="Normal 3 3 2 3 3 5 2" xfId="5655" xr:uid="{00000000-0005-0000-0000-00004C200000}"/>
    <cellStyle name="Normal 3 3 2 3 3 5 2 2" xfId="12851" xr:uid="{00000000-0005-0000-0000-00004D200000}"/>
    <cellStyle name="Normal 3 3 2 3 3 5 3" xfId="9253" xr:uid="{00000000-0005-0000-0000-00004E200000}"/>
    <cellStyle name="Normal 3 3 2 3 3 6" xfId="3903" xr:uid="{00000000-0005-0000-0000-00004F200000}"/>
    <cellStyle name="Normal 3 3 2 3 3 6 2" xfId="11099" xr:uid="{00000000-0005-0000-0000-000050200000}"/>
    <cellStyle name="Normal 3 3 2 3 3 7" xfId="7501" xr:uid="{00000000-0005-0000-0000-000051200000}"/>
    <cellStyle name="Normal 3 3 2 3 4" xfId="448" xr:uid="{00000000-0005-0000-0000-000052200000}"/>
    <cellStyle name="Normal 3 3 2 3 4 2" xfId="1327" xr:uid="{00000000-0005-0000-0000-000053200000}"/>
    <cellStyle name="Normal 3 3 2 3 4 2 2" xfId="3079" xr:uid="{00000000-0005-0000-0000-000054200000}"/>
    <cellStyle name="Normal 3 3 2 3 4 2 2 2" xfId="6677" xr:uid="{00000000-0005-0000-0000-000055200000}"/>
    <cellStyle name="Normal 3 3 2 3 4 2 2 2 2" xfId="13873" xr:uid="{00000000-0005-0000-0000-000056200000}"/>
    <cellStyle name="Normal 3 3 2 3 4 2 2 3" xfId="10275" xr:uid="{00000000-0005-0000-0000-000057200000}"/>
    <cellStyle name="Normal 3 3 2 3 4 2 3" xfId="4925" xr:uid="{00000000-0005-0000-0000-000058200000}"/>
    <cellStyle name="Normal 3 3 2 3 4 2 3 2" xfId="12121" xr:uid="{00000000-0005-0000-0000-000059200000}"/>
    <cellStyle name="Normal 3 3 2 3 4 2 4" xfId="8523" xr:uid="{00000000-0005-0000-0000-00005A200000}"/>
    <cellStyle name="Normal 3 3 2 3 4 3" xfId="2203" xr:uid="{00000000-0005-0000-0000-00005B200000}"/>
    <cellStyle name="Normal 3 3 2 3 4 3 2" xfId="5801" xr:uid="{00000000-0005-0000-0000-00005C200000}"/>
    <cellStyle name="Normal 3 3 2 3 4 3 2 2" xfId="12997" xr:uid="{00000000-0005-0000-0000-00005D200000}"/>
    <cellStyle name="Normal 3 3 2 3 4 3 3" xfId="9399" xr:uid="{00000000-0005-0000-0000-00005E200000}"/>
    <cellStyle name="Normal 3 3 2 3 4 4" xfId="4049" xr:uid="{00000000-0005-0000-0000-00005F200000}"/>
    <cellStyle name="Normal 3 3 2 3 4 4 2" xfId="11245" xr:uid="{00000000-0005-0000-0000-000060200000}"/>
    <cellStyle name="Normal 3 3 2 3 4 5" xfId="7647" xr:uid="{00000000-0005-0000-0000-000061200000}"/>
    <cellStyle name="Normal 3 3 2 3 5" xfId="743" xr:uid="{00000000-0005-0000-0000-000062200000}"/>
    <cellStyle name="Normal 3 3 2 3 5 2" xfId="1619" xr:uid="{00000000-0005-0000-0000-000063200000}"/>
    <cellStyle name="Normal 3 3 2 3 5 2 2" xfId="3371" xr:uid="{00000000-0005-0000-0000-000064200000}"/>
    <cellStyle name="Normal 3 3 2 3 5 2 2 2" xfId="6969" xr:uid="{00000000-0005-0000-0000-000065200000}"/>
    <cellStyle name="Normal 3 3 2 3 5 2 2 2 2" xfId="14165" xr:uid="{00000000-0005-0000-0000-000066200000}"/>
    <cellStyle name="Normal 3 3 2 3 5 2 2 3" xfId="10567" xr:uid="{00000000-0005-0000-0000-000067200000}"/>
    <cellStyle name="Normal 3 3 2 3 5 2 3" xfId="5217" xr:uid="{00000000-0005-0000-0000-000068200000}"/>
    <cellStyle name="Normal 3 3 2 3 5 2 3 2" xfId="12413" xr:uid="{00000000-0005-0000-0000-000069200000}"/>
    <cellStyle name="Normal 3 3 2 3 5 2 4" xfId="8815" xr:uid="{00000000-0005-0000-0000-00006A200000}"/>
    <cellStyle name="Normal 3 3 2 3 5 3" xfId="2495" xr:uid="{00000000-0005-0000-0000-00006B200000}"/>
    <cellStyle name="Normal 3 3 2 3 5 3 2" xfId="6093" xr:uid="{00000000-0005-0000-0000-00006C200000}"/>
    <cellStyle name="Normal 3 3 2 3 5 3 2 2" xfId="13289" xr:uid="{00000000-0005-0000-0000-00006D200000}"/>
    <cellStyle name="Normal 3 3 2 3 5 3 3" xfId="9691" xr:uid="{00000000-0005-0000-0000-00006E200000}"/>
    <cellStyle name="Normal 3 3 2 3 5 4" xfId="4341" xr:uid="{00000000-0005-0000-0000-00006F200000}"/>
    <cellStyle name="Normal 3 3 2 3 5 4 2" xfId="11537" xr:uid="{00000000-0005-0000-0000-000070200000}"/>
    <cellStyle name="Normal 3 3 2 3 5 5" xfId="7939" xr:uid="{00000000-0005-0000-0000-000071200000}"/>
    <cellStyle name="Normal 3 3 2 3 6" xfId="1035" xr:uid="{00000000-0005-0000-0000-000072200000}"/>
    <cellStyle name="Normal 3 3 2 3 6 2" xfId="2787" xr:uid="{00000000-0005-0000-0000-000073200000}"/>
    <cellStyle name="Normal 3 3 2 3 6 2 2" xfId="6385" xr:uid="{00000000-0005-0000-0000-000074200000}"/>
    <cellStyle name="Normal 3 3 2 3 6 2 2 2" xfId="13581" xr:uid="{00000000-0005-0000-0000-000075200000}"/>
    <cellStyle name="Normal 3 3 2 3 6 2 3" xfId="9983" xr:uid="{00000000-0005-0000-0000-000076200000}"/>
    <cellStyle name="Normal 3 3 2 3 6 3" xfId="4633" xr:uid="{00000000-0005-0000-0000-000077200000}"/>
    <cellStyle name="Normal 3 3 2 3 6 3 2" xfId="11829" xr:uid="{00000000-0005-0000-0000-000078200000}"/>
    <cellStyle name="Normal 3 3 2 3 6 4" xfId="8231" xr:uid="{00000000-0005-0000-0000-000079200000}"/>
    <cellStyle name="Normal 3 3 2 3 7" xfId="1911" xr:uid="{00000000-0005-0000-0000-00007A200000}"/>
    <cellStyle name="Normal 3 3 2 3 7 2" xfId="5509" xr:uid="{00000000-0005-0000-0000-00007B200000}"/>
    <cellStyle name="Normal 3 3 2 3 7 2 2" xfId="12705" xr:uid="{00000000-0005-0000-0000-00007C200000}"/>
    <cellStyle name="Normal 3 3 2 3 7 3" xfId="9107" xr:uid="{00000000-0005-0000-0000-00007D200000}"/>
    <cellStyle name="Normal 3 3 2 3 8" xfId="3677" xr:uid="{00000000-0005-0000-0000-00007E200000}"/>
    <cellStyle name="Normal 3 3 2 3 8 2" xfId="7275" xr:uid="{00000000-0005-0000-0000-00007F200000}"/>
    <cellStyle name="Normal 3 3 2 3 8 2 2" xfId="14471" xr:uid="{00000000-0005-0000-0000-000080200000}"/>
    <cellStyle name="Normal 3 3 2 3 8 3" xfId="10873" xr:uid="{00000000-0005-0000-0000-000081200000}"/>
    <cellStyle name="Normal 3 3 2 3 9" xfId="3757" xr:uid="{00000000-0005-0000-0000-000082200000}"/>
    <cellStyle name="Normal 3 3 2 3 9 2" xfId="10953" xr:uid="{00000000-0005-0000-0000-000083200000}"/>
    <cellStyle name="Normal 3 3 2 4" xfId="85" xr:uid="{00000000-0005-0000-0000-000084200000}"/>
    <cellStyle name="Normal 3 3 2 4 10" xfId="7377" xr:uid="{00000000-0005-0000-0000-000085200000}"/>
    <cellStyle name="Normal 3 3 2 4 11" xfId="172" xr:uid="{00000000-0005-0000-0000-000086200000}"/>
    <cellStyle name="Normal 3 3 2 4 2" xfId="257" xr:uid="{00000000-0005-0000-0000-000087200000}"/>
    <cellStyle name="Normal 3 3 2 4 2 2" xfId="404" xr:uid="{00000000-0005-0000-0000-000088200000}"/>
    <cellStyle name="Normal 3 3 2 4 2 2 2" xfId="696" xr:uid="{00000000-0005-0000-0000-000089200000}"/>
    <cellStyle name="Normal 3 3 2 4 2 2 2 2" xfId="1575" xr:uid="{00000000-0005-0000-0000-00008A200000}"/>
    <cellStyle name="Normal 3 3 2 4 2 2 2 2 2" xfId="3327" xr:uid="{00000000-0005-0000-0000-00008B200000}"/>
    <cellStyle name="Normal 3 3 2 4 2 2 2 2 2 2" xfId="6925" xr:uid="{00000000-0005-0000-0000-00008C200000}"/>
    <cellStyle name="Normal 3 3 2 4 2 2 2 2 2 2 2" xfId="14121" xr:uid="{00000000-0005-0000-0000-00008D200000}"/>
    <cellStyle name="Normal 3 3 2 4 2 2 2 2 2 3" xfId="10523" xr:uid="{00000000-0005-0000-0000-00008E200000}"/>
    <cellStyle name="Normal 3 3 2 4 2 2 2 2 3" xfId="5173" xr:uid="{00000000-0005-0000-0000-00008F200000}"/>
    <cellStyle name="Normal 3 3 2 4 2 2 2 2 3 2" xfId="12369" xr:uid="{00000000-0005-0000-0000-000090200000}"/>
    <cellStyle name="Normal 3 3 2 4 2 2 2 2 4" xfId="8771" xr:uid="{00000000-0005-0000-0000-000091200000}"/>
    <cellStyle name="Normal 3 3 2 4 2 2 2 3" xfId="2451" xr:uid="{00000000-0005-0000-0000-000092200000}"/>
    <cellStyle name="Normal 3 3 2 4 2 2 2 3 2" xfId="6049" xr:uid="{00000000-0005-0000-0000-000093200000}"/>
    <cellStyle name="Normal 3 3 2 4 2 2 2 3 2 2" xfId="13245" xr:uid="{00000000-0005-0000-0000-000094200000}"/>
    <cellStyle name="Normal 3 3 2 4 2 2 2 3 3" xfId="9647" xr:uid="{00000000-0005-0000-0000-000095200000}"/>
    <cellStyle name="Normal 3 3 2 4 2 2 2 4" xfId="4297" xr:uid="{00000000-0005-0000-0000-000096200000}"/>
    <cellStyle name="Normal 3 3 2 4 2 2 2 4 2" xfId="11493" xr:uid="{00000000-0005-0000-0000-000097200000}"/>
    <cellStyle name="Normal 3 3 2 4 2 2 2 5" xfId="7895" xr:uid="{00000000-0005-0000-0000-000098200000}"/>
    <cellStyle name="Normal 3 3 2 4 2 2 3" xfId="991" xr:uid="{00000000-0005-0000-0000-000099200000}"/>
    <cellStyle name="Normal 3 3 2 4 2 2 3 2" xfId="1867" xr:uid="{00000000-0005-0000-0000-00009A200000}"/>
    <cellStyle name="Normal 3 3 2 4 2 2 3 2 2" xfId="3619" xr:uid="{00000000-0005-0000-0000-00009B200000}"/>
    <cellStyle name="Normal 3 3 2 4 2 2 3 2 2 2" xfId="7217" xr:uid="{00000000-0005-0000-0000-00009C200000}"/>
    <cellStyle name="Normal 3 3 2 4 2 2 3 2 2 2 2" xfId="14413" xr:uid="{00000000-0005-0000-0000-00009D200000}"/>
    <cellStyle name="Normal 3 3 2 4 2 2 3 2 2 3" xfId="10815" xr:uid="{00000000-0005-0000-0000-00009E200000}"/>
    <cellStyle name="Normal 3 3 2 4 2 2 3 2 3" xfId="5465" xr:uid="{00000000-0005-0000-0000-00009F200000}"/>
    <cellStyle name="Normal 3 3 2 4 2 2 3 2 3 2" xfId="12661" xr:uid="{00000000-0005-0000-0000-0000A0200000}"/>
    <cellStyle name="Normal 3 3 2 4 2 2 3 2 4" xfId="9063" xr:uid="{00000000-0005-0000-0000-0000A1200000}"/>
    <cellStyle name="Normal 3 3 2 4 2 2 3 3" xfId="2743" xr:uid="{00000000-0005-0000-0000-0000A2200000}"/>
    <cellStyle name="Normal 3 3 2 4 2 2 3 3 2" xfId="6341" xr:uid="{00000000-0005-0000-0000-0000A3200000}"/>
    <cellStyle name="Normal 3 3 2 4 2 2 3 3 2 2" xfId="13537" xr:uid="{00000000-0005-0000-0000-0000A4200000}"/>
    <cellStyle name="Normal 3 3 2 4 2 2 3 3 3" xfId="9939" xr:uid="{00000000-0005-0000-0000-0000A5200000}"/>
    <cellStyle name="Normal 3 3 2 4 2 2 3 4" xfId="4589" xr:uid="{00000000-0005-0000-0000-0000A6200000}"/>
    <cellStyle name="Normal 3 3 2 4 2 2 3 4 2" xfId="11785" xr:uid="{00000000-0005-0000-0000-0000A7200000}"/>
    <cellStyle name="Normal 3 3 2 4 2 2 3 5" xfId="8187" xr:uid="{00000000-0005-0000-0000-0000A8200000}"/>
    <cellStyle name="Normal 3 3 2 4 2 2 4" xfId="1283" xr:uid="{00000000-0005-0000-0000-0000A9200000}"/>
    <cellStyle name="Normal 3 3 2 4 2 2 4 2" xfId="3035" xr:uid="{00000000-0005-0000-0000-0000AA200000}"/>
    <cellStyle name="Normal 3 3 2 4 2 2 4 2 2" xfId="6633" xr:uid="{00000000-0005-0000-0000-0000AB200000}"/>
    <cellStyle name="Normal 3 3 2 4 2 2 4 2 2 2" xfId="13829" xr:uid="{00000000-0005-0000-0000-0000AC200000}"/>
    <cellStyle name="Normal 3 3 2 4 2 2 4 2 3" xfId="10231" xr:uid="{00000000-0005-0000-0000-0000AD200000}"/>
    <cellStyle name="Normal 3 3 2 4 2 2 4 3" xfId="4881" xr:uid="{00000000-0005-0000-0000-0000AE200000}"/>
    <cellStyle name="Normal 3 3 2 4 2 2 4 3 2" xfId="12077" xr:uid="{00000000-0005-0000-0000-0000AF200000}"/>
    <cellStyle name="Normal 3 3 2 4 2 2 4 4" xfId="8479" xr:uid="{00000000-0005-0000-0000-0000B0200000}"/>
    <cellStyle name="Normal 3 3 2 4 2 2 5" xfId="2159" xr:uid="{00000000-0005-0000-0000-0000B1200000}"/>
    <cellStyle name="Normal 3 3 2 4 2 2 5 2" xfId="5757" xr:uid="{00000000-0005-0000-0000-0000B2200000}"/>
    <cellStyle name="Normal 3 3 2 4 2 2 5 2 2" xfId="12953" xr:uid="{00000000-0005-0000-0000-0000B3200000}"/>
    <cellStyle name="Normal 3 3 2 4 2 2 5 3" xfId="9355" xr:uid="{00000000-0005-0000-0000-0000B4200000}"/>
    <cellStyle name="Normal 3 3 2 4 2 2 6" xfId="4005" xr:uid="{00000000-0005-0000-0000-0000B5200000}"/>
    <cellStyle name="Normal 3 3 2 4 2 2 6 2" xfId="11201" xr:uid="{00000000-0005-0000-0000-0000B6200000}"/>
    <cellStyle name="Normal 3 3 2 4 2 2 7" xfId="7603" xr:uid="{00000000-0005-0000-0000-0000B7200000}"/>
    <cellStyle name="Normal 3 3 2 4 2 3" xfId="550" xr:uid="{00000000-0005-0000-0000-0000B8200000}"/>
    <cellStyle name="Normal 3 3 2 4 2 3 2" xfId="1429" xr:uid="{00000000-0005-0000-0000-0000B9200000}"/>
    <cellStyle name="Normal 3 3 2 4 2 3 2 2" xfId="3181" xr:uid="{00000000-0005-0000-0000-0000BA200000}"/>
    <cellStyle name="Normal 3 3 2 4 2 3 2 2 2" xfId="6779" xr:uid="{00000000-0005-0000-0000-0000BB200000}"/>
    <cellStyle name="Normal 3 3 2 4 2 3 2 2 2 2" xfId="13975" xr:uid="{00000000-0005-0000-0000-0000BC200000}"/>
    <cellStyle name="Normal 3 3 2 4 2 3 2 2 3" xfId="10377" xr:uid="{00000000-0005-0000-0000-0000BD200000}"/>
    <cellStyle name="Normal 3 3 2 4 2 3 2 3" xfId="5027" xr:uid="{00000000-0005-0000-0000-0000BE200000}"/>
    <cellStyle name="Normal 3 3 2 4 2 3 2 3 2" xfId="12223" xr:uid="{00000000-0005-0000-0000-0000BF200000}"/>
    <cellStyle name="Normal 3 3 2 4 2 3 2 4" xfId="8625" xr:uid="{00000000-0005-0000-0000-0000C0200000}"/>
    <cellStyle name="Normal 3 3 2 4 2 3 3" xfId="2305" xr:uid="{00000000-0005-0000-0000-0000C1200000}"/>
    <cellStyle name="Normal 3 3 2 4 2 3 3 2" xfId="5903" xr:uid="{00000000-0005-0000-0000-0000C2200000}"/>
    <cellStyle name="Normal 3 3 2 4 2 3 3 2 2" xfId="13099" xr:uid="{00000000-0005-0000-0000-0000C3200000}"/>
    <cellStyle name="Normal 3 3 2 4 2 3 3 3" xfId="9501" xr:uid="{00000000-0005-0000-0000-0000C4200000}"/>
    <cellStyle name="Normal 3 3 2 4 2 3 4" xfId="4151" xr:uid="{00000000-0005-0000-0000-0000C5200000}"/>
    <cellStyle name="Normal 3 3 2 4 2 3 4 2" xfId="11347" xr:uid="{00000000-0005-0000-0000-0000C6200000}"/>
    <cellStyle name="Normal 3 3 2 4 2 3 5" xfId="7749" xr:uid="{00000000-0005-0000-0000-0000C7200000}"/>
    <cellStyle name="Normal 3 3 2 4 2 4" xfId="845" xr:uid="{00000000-0005-0000-0000-0000C8200000}"/>
    <cellStyle name="Normal 3 3 2 4 2 4 2" xfId="1721" xr:uid="{00000000-0005-0000-0000-0000C9200000}"/>
    <cellStyle name="Normal 3 3 2 4 2 4 2 2" xfId="3473" xr:uid="{00000000-0005-0000-0000-0000CA200000}"/>
    <cellStyle name="Normal 3 3 2 4 2 4 2 2 2" xfId="7071" xr:uid="{00000000-0005-0000-0000-0000CB200000}"/>
    <cellStyle name="Normal 3 3 2 4 2 4 2 2 2 2" xfId="14267" xr:uid="{00000000-0005-0000-0000-0000CC200000}"/>
    <cellStyle name="Normal 3 3 2 4 2 4 2 2 3" xfId="10669" xr:uid="{00000000-0005-0000-0000-0000CD200000}"/>
    <cellStyle name="Normal 3 3 2 4 2 4 2 3" xfId="5319" xr:uid="{00000000-0005-0000-0000-0000CE200000}"/>
    <cellStyle name="Normal 3 3 2 4 2 4 2 3 2" xfId="12515" xr:uid="{00000000-0005-0000-0000-0000CF200000}"/>
    <cellStyle name="Normal 3 3 2 4 2 4 2 4" xfId="8917" xr:uid="{00000000-0005-0000-0000-0000D0200000}"/>
    <cellStyle name="Normal 3 3 2 4 2 4 3" xfId="2597" xr:uid="{00000000-0005-0000-0000-0000D1200000}"/>
    <cellStyle name="Normal 3 3 2 4 2 4 3 2" xfId="6195" xr:uid="{00000000-0005-0000-0000-0000D2200000}"/>
    <cellStyle name="Normal 3 3 2 4 2 4 3 2 2" xfId="13391" xr:uid="{00000000-0005-0000-0000-0000D3200000}"/>
    <cellStyle name="Normal 3 3 2 4 2 4 3 3" xfId="9793" xr:uid="{00000000-0005-0000-0000-0000D4200000}"/>
    <cellStyle name="Normal 3 3 2 4 2 4 4" xfId="4443" xr:uid="{00000000-0005-0000-0000-0000D5200000}"/>
    <cellStyle name="Normal 3 3 2 4 2 4 4 2" xfId="11639" xr:uid="{00000000-0005-0000-0000-0000D6200000}"/>
    <cellStyle name="Normal 3 3 2 4 2 4 5" xfId="8041" xr:uid="{00000000-0005-0000-0000-0000D7200000}"/>
    <cellStyle name="Normal 3 3 2 4 2 5" xfId="1137" xr:uid="{00000000-0005-0000-0000-0000D8200000}"/>
    <cellStyle name="Normal 3 3 2 4 2 5 2" xfId="2889" xr:uid="{00000000-0005-0000-0000-0000D9200000}"/>
    <cellStyle name="Normal 3 3 2 4 2 5 2 2" xfId="6487" xr:uid="{00000000-0005-0000-0000-0000DA200000}"/>
    <cellStyle name="Normal 3 3 2 4 2 5 2 2 2" xfId="13683" xr:uid="{00000000-0005-0000-0000-0000DB200000}"/>
    <cellStyle name="Normal 3 3 2 4 2 5 2 3" xfId="10085" xr:uid="{00000000-0005-0000-0000-0000DC200000}"/>
    <cellStyle name="Normal 3 3 2 4 2 5 3" xfId="4735" xr:uid="{00000000-0005-0000-0000-0000DD200000}"/>
    <cellStyle name="Normal 3 3 2 4 2 5 3 2" xfId="11931" xr:uid="{00000000-0005-0000-0000-0000DE200000}"/>
    <cellStyle name="Normal 3 3 2 4 2 5 4" xfId="8333" xr:uid="{00000000-0005-0000-0000-0000DF200000}"/>
    <cellStyle name="Normal 3 3 2 4 2 6" xfId="2013" xr:uid="{00000000-0005-0000-0000-0000E0200000}"/>
    <cellStyle name="Normal 3 3 2 4 2 6 2" xfId="5611" xr:uid="{00000000-0005-0000-0000-0000E1200000}"/>
    <cellStyle name="Normal 3 3 2 4 2 6 2 2" xfId="12807" xr:uid="{00000000-0005-0000-0000-0000E2200000}"/>
    <cellStyle name="Normal 3 3 2 4 2 6 3" xfId="9209" xr:uid="{00000000-0005-0000-0000-0000E3200000}"/>
    <cellStyle name="Normal 3 3 2 4 2 7" xfId="3859" xr:uid="{00000000-0005-0000-0000-0000E4200000}"/>
    <cellStyle name="Normal 3 3 2 4 2 7 2" xfId="11055" xr:uid="{00000000-0005-0000-0000-0000E5200000}"/>
    <cellStyle name="Normal 3 3 2 4 2 8" xfId="7457" xr:uid="{00000000-0005-0000-0000-0000E6200000}"/>
    <cellStyle name="Normal 3 3 2 4 3" xfId="324" xr:uid="{00000000-0005-0000-0000-0000E7200000}"/>
    <cellStyle name="Normal 3 3 2 4 3 2" xfId="616" xr:uid="{00000000-0005-0000-0000-0000E8200000}"/>
    <cellStyle name="Normal 3 3 2 4 3 2 2" xfId="1495" xr:uid="{00000000-0005-0000-0000-0000E9200000}"/>
    <cellStyle name="Normal 3 3 2 4 3 2 2 2" xfId="3247" xr:uid="{00000000-0005-0000-0000-0000EA200000}"/>
    <cellStyle name="Normal 3 3 2 4 3 2 2 2 2" xfId="6845" xr:uid="{00000000-0005-0000-0000-0000EB200000}"/>
    <cellStyle name="Normal 3 3 2 4 3 2 2 2 2 2" xfId="14041" xr:uid="{00000000-0005-0000-0000-0000EC200000}"/>
    <cellStyle name="Normal 3 3 2 4 3 2 2 2 3" xfId="10443" xr:uid="{00000000-0005-0000-0000-0000ED200000}"/>
    <cellStyle name="Normal 3 3 2 4 3 2 2 3" xfId="5093" xr:uid="{00000000-0005-0000-0000-0000EE200000}"/>
    <cellStyle name="Normal 3 3 2 4 3 2 2 3 2" xfId="12289" xr:uid="{00000000-0005-0000-0000-0000EF200000}"/>
    <cellStyle name="Normal 3 3 2 4 3 2 2 4" xfId="8691" xr:uid="{00000000-0005-0000-0000-0000F0200000}"/>
    <cellStyle name="Normal 3 3 2 4 3 2 3" xfId="2371" xr:uid="{00000000-0005-0000-0000-0000F1200000}"/>
    <cellStyle name="Normal 3 3 2 4 3 2 3 2" xfId="5969" xr:uid="{00000000-0005-0000-0000-0000F2200000}"/>
    <cellStyle name="Normal 3 3 2 4 3 2 3 2 2" xfId="13165" xr:uid="{00000000-0005-0000-0000-0000F3200000}"/>
    <cellStyle name="Normal 3 3 2 4 3 2 3 3" xfId="9567" xr:uid="{00000000-0005-0000-0000-0000F4200000}"/>
    <cellStyle name="Normal 3 3 2 4 3 2 4" xfId="4217" xr:uid="{00000000-0005-0000-0000-0000F5200000}"/>
    <cellStyle name="Normal 3 3 2 4 3 2 4 2" xfId="11413" xr:uid="{00000000-0005-0000-0000-0000F6200000}"/>
    <cellStyle name="Normal 3 3 2 4 3 2 5" xfId="7815" xr:uid="{00000000-0005-0000-0000-0000F7200000}"/>
    <cellStyle name="Normal 3 3 2 4 3 3" xfId="911" xr:uid="{00000000-0005-0000-0000-0000F8200000}"/>
    <cellStyle name="Normal 3 3 2 4 3 3 2" xfId="1787" xr:uid="{00000000-0005-0000-0000-0000F9200000}"/>
    <cellStyle name="Normal 3 3 2 4 3 3 2 2" xfId="3539" xr:uid="{00000000-0005-0000-0000-0000FA200000}"/>
    <cellStyle name="Normal 3 3 2 4 3 3 2 2 2" xfId="7137" xr:uid="{00000000-0005-0000-0000-0000FB200000}"/>
    <cellStyle name="Normal 3 3 2 4 3 3 2 2 2 2" xfId="14333" xr:uid="{00000000-0005-0000-0000-0000FC200000}"/>
    <cellStyle name="Normal 3 3 2 4 3 3 2 2 3" xfId="10735" xr:uid="{00000000-0005-0000-0000-0000FD200000}"/>
    <cellStyle name="Normal 3 3 2 4 3 3 2 3" xfId="5385" xr:uid="{00000000-0005-0000-0000-0000FE200000}"/>
    <cellStyle name="Normal 3 3 2 4 3 3 2 3 2" xfId="12581" xr:uid="{00000000-0005-0000-0000-0000FF200000}"/>
    <cellStyle name="Normal 3 3 2 4 3 3 2 4" xfId="8983" xr:uid="{00000000-0005-0000-0000-000000210000}"/>
    <cellStyle name="Normal 3 3 2 4 3 3 3" xfId="2663" xr:uid="{00000000-0005-0000-0000-000001210000}"/>
    <cellStyle name="Normal 3 3 2 4 3 3 3 2" xfId="6261" xr:uid="{00000000-0005-0000-0000-000002210000}"/>
    <cellStyle name="Normal 3 3 2 4 3 3 3 2 2" xfId="13457" xr:uid="{00000000-0005-0000-0000-000003210000}"/>
    <cellStyle name="Normal 3 3 2 4 3 3 3 3" xfId="9859" xr:uid="{00000000-0005-0000-0000-000004210000}"/>
    <cellStyle name="Normal 3 3 2 4 3 3 4" xfId="4509" xr:uid="{00000000-0005-0000-0000-000005210000}"/>
    <cellStyle name="Normal 3 3 2 4 3 3 4 2" xfId="11705" xr:uid="{00000000-0005-0000-0000-000006210000}"/>
    <cellStyle name="Normal 3 3 2 4 3 3 5" xfId="8107" xr:uid="{00000000-0005-0000-0000-000007210000}"/>
    <cellStyle name="Normal 3 3 2 4 3 4" xfId="1203" xr:uid="{00000000-0005-0000-0000-000008210000}"/>
    <cellStyle name="Normal 3 3 2 4 3 4 2" xfId="2955" xr:uid="{00000000-0005-0000-0000-000009210000}"/>
    <cellStyle name="Normal 3 3 2 4 3 4 2 2" xfId="6553" xr:uid="{00000000-0005-0000-0000-00000A210000}"/>
    <cellStyle name="Normal 3 3 2 4 3 4 2 2 2" xfId="13749" xr:uid="{00000000-0005-0000-0000-00000B210000}"/>
    <cellStyle name="Normal 3 3 2 4 3 4 2 3" xfId="10151" xr:uid="{00000000-0005-0000-0000-00000C210000}"/>
    <cellStyle name="Normal 3 3 2 4 3 4 3" xfId="4801" xr:uid="{00000000-0005-0000-0000-00000D210000}"/>
    <cellStyle name="Normal 3 3 2 4 3 4 3 2" xfId="11997" xr:uid="{00000000-0005-0000-0000-00000E210000}"/>
    <cellStyle name="Normal 3 3 2 4 3 4 4" xfId="8399" xr:uid="{00000000-0005-0000-0000-00000F210000}"/>
    <cellStyle name="Normal 3 3 2 4 3 5" xfId="2079" xr:uid="{00000000-0005-0000-0000-000010210000}"/>
    <cellStyle name="Normal 3 3 2 4 3 5 2" xfId="5677" xr:uid="{00000000-0005-0000-0000-000011210000}"/>
    <cellStyle name="Normal 3 3 2 4 3 5 2 2" xfId="12873" xr:uid="{00000000-0005-0000-0000-000012210000}"/>
    <cellStyle name="Normal 3 3 2 4 3 5 3" xfId="9275" xr:uid="{00000000-0005-0000-0000-000013210000}"/>
    <cellStyle name="Normal 3 3 2 4 3 6" xfId="3925" xr:uid="{00000000-0005-0000-0000-000014210000}"/>
    <cellStyle name="Normal 3 3 2 4 3 6 2" xfId="11121" xr:uid="{00000000-0005-0000-0000-000015210000}"/>
    <cellStyle name="Normal 3 3 2 4 3 7" xfId="7523" xr:uid="{00000000-0005-0000-0000-000016210000}"/>
    <cellStyle name="Normal 3 3 2 4 4" xfId="470" xr:uid="{00000000-0005-0000-0000-000017210000}"/>
    <cellStyle name="Normal 3 3 2 4 4 2" xfId="1349" xr:uid="{00000000-0005-0000-0000-000018210000}"/>
    <cellStyle name="Normal 3 3 2 4 4 2 2" xfId="3101" xr:uid="{00000000-0005-0000-0000-000019210000}"/>
    <cellStyle name="Normal 3 3 2 4 4 2 2 2" xfId="6699" xr:uid="{00000000-0005-0000-0000-00001A210000}"/>
    <cellStyle name="Normal 3 3 2 4 4 2 2 2 2" xfId="13895" xr:uid="{00000000-0005-0000-0000-00001B210000}"/>
    <cellStyle name="Normal 3 3 2 4 4 2 2 3" xfId="10297" xr:uid="{00000000-0005-0000-0000-00001C210000}"/>
    <cellStyle name="Normal 3 3 2 4 4 2 3" xfId="4947" xr:uid="{00000000-0005-0000-0000-00001D210000}"/>
    <cellStyle name="Normal 3 3 2 4 4 2 3 2" xfId="12143" xr:uid="{00000000-0005-0000-0000-00001E210000}"/>
    <cellStyle name="Normal 3 3 2 4 4 2 4" xfId="8545" xr:uid="{00000000-0005-0000-0000-00001F210000}"/>
    <cellStyle name="Normal 3 3 2 4 4 3" xfId="2225" xr:uid="{00000000-0005-0000-0000-000020210000}"/>
    <cellStyle name="Normal 3 3 2 4 4 3 2" xfId="5823" xr:uid="{00000000-0005-0000-0000-000021210000}"/>
    <cellStyle name="Normal 3 3 2 4 4 3 2 2" xfId="13019" xr:uid="{00000000-0005-0000-0000-000022210000}"/>
    <cellStyle name="Normal 3 3 2 4 4 3 3" xfId="9421" xr:uid="{00000000-0005-0000-0000-000023210000}"/>
    <cellStyle name="Normal 3 3 2 4 4 4" xfId="4071" xr:uid="{00000000-0005-0000-0000-000024210000}"/>
    <cellStyle name="Normal 3 3 2 4 4 4 2" xfId="11267" xr:uid="{00000000-0005-0000-0000-000025210000}"/>
    <cellStyle name="Normal 3 3 2 4 4 5" xfId="7669" xr:uid="{00000000-0005-0000-0000-000026210000}"/>
    <cellStyle name="Normal 3 3 2 4 5" xfId="765" xr:uid="{00000000-0005-0000-0000-000027210000}"/>
    <cellStyle name="Normal 3 3 2 4 5 2" xfId="1641" xr:uid="{00000000-0005-0000-0000-000028210000}"/>
    <cellStyle name="Normal 3 3 2 4 5 2 2" xfId="3393" xr:uid="{00000000-0005-0000-0000-000029210000}"/>
    <cellStyle name="Normal 3 3 2 4 5 2 2 2" xfId="6991" xr:uid="{00000000-0005-0000-0000-00002A210000}"/>
    <cellStyle name="Normal 3 3 2 4 5 2 2 2 2" xfId="14187" xr:uid="{00000000-0005-0000-0000-00002B210000}"/>
    <cellStyle name="Normal 3 3 2 4 5 2 2 3" xfId="10589" xr:uid="{00000000-0005-0000-0000-00002C210000}"/>
    <cellStyle name="Normal 3 3 2 4 5 2 3" xfId="5239" xr:uid="{00000000-0005-0000-0000-00002D210000}"/>
    <cellStyle name="Normal 3 3 2 4 5 2 3 2" xfId="12435" xr:uid="{00000000-0005-0000-0000-00002E210000}"/>
    <cellStyle name="Normal 3 3 2 4 5 2 4" xfId="8837" xr:uid="{00000000-0005-0000-0000-00002F210000}"/>
    <cellStyle name="Normal 3 3 2 4 5 3" xfId="2517" xr:uid="{00000000-0005-0000-0000-000030210000}"/>
    <cellStyle name="Normal 3 3 2 4 5 3 2" xfId="6115" xr:uid="{00000000-0005-0000-0000-000031210000}"/>
    <cellStyle name="Normal 3 3 2 4 5 3 2 2" xfId="13311" xr:uid="{00000000-0005-0000-0000-000032210000}"/>
    <cellStyle name="Normal 3 3 2 4 5 3 3" xfId="9713" xr:uid="{00000000-0005-0000-0000-000033210000}"/>
    <cellStyle name="Normal 3 3 2 4 5 4" xfId="4363" xr:uid="{00000000-0005-0000-0000-000034210000}"/>
    <cellStyle name="Normal 3 3 2 4 5 4 2" xfId="11559" xr:uid="{00000000-0005-0000-0000-000035210000}"/>
    <cellStyle name="Normal 3 3 2 4 5 5" xfId="7961" xr:uid="{00000000-0005-0000-0000-000036210000}"/>
    <cellStyle name="Normal 3 3 2 4 6" xfId="1057" xr:uid="{00000000-0005-0000-0000-000037210000}"/>
    <cellStyle name="Normal 3 3 2 4 6 2" xfId="2809" xr:uid="{00000000-0005-0000-0000-000038210000}"/>
    <cellStyle name="Normal 3 3 2 4 6 2 2" xfId="6407" xr:uid="{00000000-0005-0000-0000-000039210000}"/>
    <cellStyle name="Normal 3 3 2 4 6 2 2 2" xfId="13603" xr:uid="{00000000-0005-0000-0000-00003A210000}"/>
    <cellStyle name="Normal 3 3 2 4 6 2 3" xfId="10005" xr:uid="{00000000-0005-0000-0000-00003B210000}"/>
    <cellStyle name="Normal 3 3 2 4 6 3" xfId="4655" xr:uid="{00000000-0005-0000-0000-00003C210000}"/>
    <cellStyle name="Normal 3 3 2 4 6 3 2" xfId="11851" xr:uid="{00000000-0005-0000-0000-00003D210000}"/>
    <cellStyle name="Normal 3 3 2 4 6 4" xfId="8253" xr:uid="{00000000-0005-0000-0000-00003E210000}"/>
    <cellStyle name="Normal 3 3 2 4 7" xfId="1933" xr:uid="{00000000-0005-0000-0000-00003F210000}"/>
    <cellStyle name="Normal 3 3 2 4 7 2" xfId="5531" xr:uid="{00000000-0005-0000-0000-000040210000}"/>
    <cellStyle name="Normal 3 3 2 4 7 2 2" xfId="12727" xr:uid="{00000000-0005-0000-0000-000041210000}"/>
    <cellStyle name="Normal 3 3 2 4 7 3" xfId="9129" xr:uid="{00000000-0005-0000-0000-000042210000}"/>
    <cellStyle name="Normal 3 3 2 4 8" xfId="3699" xr:uid="{00000000-0005-0000-0000-000043210000}"/>
    <cellStyle name="Normal 3 3 2 4 8 2" xfId="7297" xr:uid="{00000000-0005-0000-0000-000044210000}"/>
    <cellStyle name="Normal 3 3 2 4 8 2 2" xfId="14493" xr:uid="{00000000-0005-0000-0000-000045210000}"/>
    <cellStyle name="Normal 3 3 2 4 8 3" xfId="10895" xr:uid="{00000000-0005-0000-0000-000046210000}"/>
    <cellStyle name="Normal 3 3 2 4 9" xfId="3779" xr:uid="{00000000-0005-0000-0000-000047210000}"/>
    <cellStyle name="Normal 3 3 2 4 9 2" xfId="10975" xr:uid="{00000000-0005-0000-0000-000048210000}"/>
    <cellStyle name="Normal 3 3 2 5" xfId="116" xr:uid="{00000000-0005-0000-0000-000049210000}"/>
    <cellStyle name="Normal 3 3 2 5 10" xfId="202" xr:uid="{00000000-0005-0000-0000-00004A210000}"/>
    <cellStyle name="Normal 3 3 2 5 2" xfId="352" xr:uid="{00000000-0005-0000-0000-00004B210000}"/>
    <cellStyle name="Normal 3 3 2 5 2 2" xfId="644" xr:uid="{00000000-0005-0000-0000-00004C210000}"/>
    <cellStyle name="Normal 3 3 2 5 2 2 2" xfId="1523" xr:uid="{00000000-0005-0000-0000-00004D210000}"/>
    <cellStyle name="Normal 3 3 2 5 2 2 2 2" xfId="3275" xr:uid="{00000000-0005-0000-0000-00004E210000}"/>
    <cellStyle name="Normal 3 3 2 5 2 2 2 2 2" xfId="6873" xr:uid="{00000000-0005-0000-0000-00004F210000}"/>
    <cellStyle name="Normal 3 3 2 5 2 2 2 2 2 2" xfId="14069" xr:uid="{00000000-0005-0000-0000-000050210000}"/>
    <cellStyle name="Normal 3 3 2 5 2 2 2 2 3" xfId="10471" xr:uid="{00000000-0005-0000-0000-000051210000}"/>
    <cellStyle name="Normal 3 3 2 5 2 2 2 3" xfId="5121" xr:uid="{00000000-0005-0000-0000-000052210000}"/>
    <cellStyle name="Normal 3 3 2 5 2 2 2 3 2" xfId="12317" xr:uid="{00000000-0005-0000-0000-000053210000}"/>
    <cellStyle name="Normal 3 3 2 5 2 2 2 4" xfId="8719" xr:uid="{00000000-0005-0000-0000-000054210000}"/>
    <cellStyle name="Normal 3 3 2 5 2 2 3" xfId="2399" xr:uid="{00000000-0005-0000-0000-000055210000}"/>
    <cellStyle name="Normal 3 3 2 5 2 2 3 2" xfId="5997" xr:uid="{00000000-0005-0000-0000-000056210000}"/>
    <cellStyle name="Normal 3 3 2 5 2 2 3 2 2" xfId="13193" xr:uid="{00000000-0005-0000-0000-000057210000}"/>
    <cellStyle name="Normal 3 3 2 5 2 2 3 3" xfId="9595" xr:uid="{00000000-0005-0000-0000-000058210000}"/>
    <cellStyle name="Normal 3 3 2 5 2 2 4" xfId="4245" xr:uid="{00000000-0005-0000-0000-000059210000}"/>
    <cellStyle name="Normal 3 3 2 5 2 2 4 2" xfId="11441" xr:uid="{00000000-0005-0000-0000-00005A210000}"/>
    <cellStyle name="Normal 3 3 2 5 2 2 5" xfId="7843" xr:uid="{00000000-0005-0000-0000-00005B210000}"/>
    <cellStyle name="Normal 3 3 2 5 2 3" xfId="939" xr:uid="{00000000-0005-0000-0000-00005C210000}"/>
    <cellStyle name="Normal 3 3 2 5 2 3 2" xfId="1815" xr:uid="{00000000-0005-0000-0000-00005D210000}"/>
    <cellStyle name="Normal 3 3 2 5 2 3 2 2" xfId="3567" xr:uid="{00000000-0005-0000-0000-00005E210000}"/>
    <cellStyle name="Normal 3 3 2 5 2 3 2 2 2" xfId="7165" xr:uid="{00000000-0005-0000-0000-00005F210000}"/>
    <cellStyle name="Normal 3 3 2 5 2 3 2 2 2 2" xfId="14361" xr:uid="{00000000-0005-0000-0000-000060210000}"/>
    <cellStyle name="Normal 3 3 2 5 2 3 2 2 3" xfId="10763" xr:uid="{00000000-0005-0000-0000-000061210000}"/>
    <cellStyle name="Normal 3 3 2 5 2 3 2 3" xfId="5413" xr:uid="{00000000-0005-0000-0000-000062210000}"/>
    <cellStyle name="Normal 3 3 2 5 2 3 2 3 2" xfId="12609" xr:uid="{00000000-0005-0000-0000-000063210000}"/>
    <cellStyle name="Normal 3 3 2 5 2 3 2 4" xfId="9011" xr:uid="{00000000-0005-0000-0000-000064210000}"/>
    <cellStyle name="Normal 3 3 2 5 2 3 3" xfId="2691" xr:uid="{00000000-0005-0000-0000-000065210000}"/>
    <cellStyle name="Normal 3 3 2 5 2 3 3 2" xfId="6289" xr:uid="{00000000-0005-0000-0000-000066210000}"/>
    <cellStyle name="Normal 3 3 2 5 2 3 3 2 2" xfId="13485" xr:uid="{00000000-0005-0000-0000-000067210000}"/>
    <cellStyle name="Normal 3 3 2 5 2 3 3 3" xfId="9887" xr:uid="{00000000-0005-0000-0000-000068210000}"/>
    <cellStyle name="Normal 3 3 2 5 2 3 4" xfId="4537" xr:uid="{00000000-0005-0000-0000-000069210000}"/>
    <cellStyle name="Normal 3 3 2 5 2 3 4 2" xfId="11733" xr:uid="{00000000-0005-0000-0000-00006A210000}"/>
    <cellStyle name="Normal 3 3 2 5 2 3 5" xfId="8135" xr:uid="{00000000-0005-0000-0000-00006B210000}"/>
    <cellStyle name="Normal 3 3 2 5 2 4" xfId="1231" xr:uid="{00000000-0005-0000-0000-00006C210000}"/>
    <cellStyle name="Normal 3 3 2 5 2 4 2" xfId="2983" xr:uid="{00000000-0005-0000-0000-00006D210000}"/>
    <cellStyle name="Normal 3 3 2 5 2 4 2 2" xfId="6581" xr:uid="{00000000-0005-0000-0000-00006E210000}"/>
    <cellStyle name="Normal 3 3 2 5 2 4 2 2 2" xfId="13777" xr:uid="{00000000-0005-0000-0000-00006F210000}"/>
    <cellStyle name="Normal 3 3 2 5 2 4 2 3" xfId="10179" xr:uid="{00000000-0005-0000-0000-000070210000}"/>
    <cellStyle name="Normal 3 3 2 5 2 4 3" xfId="4829" xr:uid="{00000000-0005-0000-0000-000071210000}"/>
    <cellStyle name="Normal 3 3 2 5 2 4 3 2" xfId="12025" xr:uid="{00000000-0005-0000-0000-000072210000}"/>
    <cellStyle name="Normal 3 3 2 5 2 4 4" xfId="8427" xr:uid="{00000000-0005-0000-0000-000073210000}"/>
    <cellStyle name="Normal 3 3 2 5 2 5" xfId="2107" xr:uid="{00000000-0005-0000-0000-000074210000}"/>
    <cellStyle name="Normal 3 3 2 5 2 5 2" xfId="5705" xr:uid="{00000000-0005-0000-0000-000075210000}"/>
    <cellStyle name="Normal 3 3 2 5 2 5 2 2" xfId="12901" xr:uid="{00000000-0005-0000-0000-000076210000}"/>
    <cellStyle name="Normal 3 3 2 5 2 5 3" xfId="9303" xr:uid="{00000000-0005-0000-0000-000077210000}"/>
    <cellStyle name="Normal 3 3 2 5 2 6" xfId="3953" xr:uid="{00000000-0005-0000-0000-000078210000}"/>
    <cellStyle name="Normal 3 3 2 5 2 6 2" xfId="11149" xr:uid="{00000000-0005-0000-0000-000079210000}"/>
    <cellStyle name="Normal 3 3 2 5 2 7" xfId="7551" xr:uid="{00000000-0005-0000-0000-00007A210000}"/>
    <cellStyle name="Normal 3 3 2 5 3" xfId="498" xr:uid="{00000000-0005-0000-0000-00007B210000}"/>
    <cellStyle name="Normal 3 3 2 5 3 2" xfId="1377" xr:uid="{00000000-0005-0000-0000-00007C210000}"/>
    <cellStyle name="Normal 3 3 2 5 3 2 2" xfId="3129" xr:uid="{00000000-0005-0000-0000-00007D210000}"/>
    <cellStyle name="Normal 3 3 2 5 3 2 2 2" xfId="6727" xr:uid="{00000000-0005-0000-0000-00007E210000}"/>
    <cellStyle name="Normal 3 3 2 5 3 2 2 2 2" xfId="13923" xr:uid="{00000000-0005-0000-0000-00007F210000}"/>
    <cellStyle name="Normal 3 3 2 5 3 2 2 3" xfId="10325" xr:uid="{00000000-0005-0000-0000-000080210000}"/>
    <cellStyle name="Normal 3 3 2 5 3 2 3" xfId="4975" xr:uid="{00000000-0005-0000-0000-000081210000}"/>
    <cellStyle name="Normal 3 3 2 5 3 2 3 2" xfId="12171" xr:uid="{00000000-0005-0000-0000-000082210000}"/>
    <cellStyle name="Normal 3 3 2 5 3 2 4" xfId="8573" xr:uid="{00000000-0005-0000-0000-000083210000}"/>
    <cellStyle name="Normal 3 3 2 5 3 3" xfId="2253" xr:uid="{00000000-0005-0000-0000-000084210000}"/>
    <cellStyle name="Normal 3 3 2 5 3 3 2" xfId="5851" xr:uid="{00000000-0005-0000-0000-000085210000}"/>
    <cellStyle name="Normal 3 3 2 5 3 3 2 2" xfId="13047" xr:uid="{00000000-0005-0000-0000-000086210000}"/>
    <cellStyle name="Normal 3 3 2 5 3 3 3" xfId="9449" xr:uid="{00000000-0005-0000-0000-000087210000}"/>
    <cellStyle name="Normal 3 3 2 5 3 4" xfId="4099" xr:uid="{00000000-0005-0000-0000-000088210000}"/>
    <cellStyle name="Normal 3 3 2 5 3 4 2" xfId="11295" xr:uid="{00000000-0005-0000-0000-000089210000}"/>
    <cellStyle name="Normal 3 3 2 5 3 5" xfId="7697" xr:uid="{00000000-0005-0000-0000-00008A210000}"/>
    <cellStyle name="Normal 3 3 2 5 4" xfId="793" xr:uid="{00000000-0005-0000-0000-00008B210000}"/>
    <cellStyle name="Normal 3 3 2 5 4 2" xfId="1669" xr:uid="{00000000-0005-0000-0000-00008C210000}"/>
    <cellStyle name="Normal 3 3 2 5 4 2 2" xfId="3421" xr:uid="{00000000-0005-0000-0000-00008D210000}"/>
    <cellStyle name="Normal 3 3 2 5 4 2 2 2" xfId="7019" xr:uid="{00000000-0005-0000-0000-00008E210000}"/>
    <cellStyle name="Normal 3 3 2 5 4 2 2 2 2" xfId="14215" xr:uid="{00000000-0005-0000-0000-00008F210000}"/>
    <cellStyle name="Normal 3 3 2 5 4 2 2 3" xfId="10617" xr:uid="{00000000-0005-0000-0000-000090210000}"/>
    <cellStyle name="Normal 3 3 2 5 4 2 3" xfId="5267" xr:uid="{00000000-0005-0000-0000-000091210000}"/>
    <cellStyle name="Normal 3 3 2 5 4 2 3 2" xfId="12463" xr:uid="{00000000-0005-0000-0000-000092210000}"/>
    <cellStyle name="Normal 3 3 2 5 4 2 4" xfId="8865" xr:uid="{00000000-0005-0000-0000-000093210000}"/>
    <cellStyle name="Normal 3 3 2 5 4 3" xfId="2545" xr:uid="{00000000-0005-0000-0000-000094210000}"/>
    <cellStyle name="Normal 3 3 2 5 4 3 2" xfId="6143" xr:uid="{00000000-0005-0000-0000-000095210000}"/>
    <cellStyle name="Normal 3 3 2 5 4 3 2 2" xfId="13339" xr:uid="{00000000-0005-0000-0000-000096210000}"/>
    <cellStyle name="Normal 3 3 2 5 4 3 3" xfId="9741" xr:uid="{00000000-0005-0000-0000-000097210000}"/>
    <cellStyle name="Normal 3 3 2 5 4 4" xfId="4391" xr:uid="{00000000-0005-0000-0000-000098210000}"/>
    <cellStyle name="Normal 3 3 2 5 4 4 2" xfId="11587" xr:uid="{00000000-0005-0000-0000-000099210000}"/>
    <cellStyle name="Normal 3 3 2 5 4 5" xfId="7989" xr:uid="{00000000-0005-0000-0000-00009A210000}"/>
    <cellStyle name="Normal 3 3 2 5 5" xfId="1085" xr:uid="{00000000-0005-0000-0000-00009B210000}"/>
    <cellStyle name="Normal 3 3 2 5 5 2" xfId="2837" xr:uid="{00000000-0005-0000-0000-00009C210000}"/>
    <cellStyle name="Normal 3 3 2 5 5 2 2" xfId="6435" xr:uid="{00000000-0005-0000-0000-00009D210000}"/>
    <cellStyle name="Normal 3 3 2 5 5 2 2 2" xfId="13631" xr:uid="{00000000-0005-0000-0000-00009E210000}"/>
    <cellStyle name="Normal 3 3 2 5 5 2 3" xfId="10033" xr:uid="{00000000-0005-0000-0000-00009F210000}"/>
    <cellStyle name="Normal 3 3 2 5 5 3" xfId="4683" xr:uid="{00000000-0005-0000-0000-0000A0210000}"/>
    <cellStyle name="Normal 3 3 2 5 5 3 2" xfId="11879" xr:uid="{00000000-0005-0000-0000-0000A1210000}"/>
    <cellStyle name="Normal 3 3 2 5 5 4" xfId="8281" xr:uid="{00000000-0005-0000-0000-0000A2210000}"/>
    <cellStyle name="Normal 3 3 2 5 6" xfId="1961" xr:uid="{00000000-0005-0000-0000-0000A3210000}"/>
    <cellStyle name="Normal 3 3 2 5 6 2" xfId="5559" xr:uid="{00000000-0005-0000-0000-0000A4210000}"/>
    <cellStyle name="Normal 3 3 2 5 6 2 2" xfId="12755" xr:uid="{00000000-0005-0000-0000-0000A5210000}"/>
    <cellStyle name="Normal 3 3 2 5 6 3" xfId="9157" xr:uid="{00000000-0005-0000-0000-0000A6210000}"/>
    <cellStyle name="Normal 3 3 2 5 7" xfId="3727" xr:uid="{00000000-0005-0000-0000-0000A7210000}"/>
    <cellStyle name="Normal 3 3 2 5 7 2" xfId="7325" xr:uid="{00000000-0005-0000-0000-0000A8210000}"/>
    <cellStyle name="Normal 3 3 2 5 7 2 2" xfId="14521" xr:uid="{00000000-0005-0000-0000-0000A9210000}"/>
    <cellStyle name="Normal 3 3 2 5 7 3" xfId="10923" xr:uid="{00000000-0005-0000-0000-0000AA210000}"/>
    <cellStyle name="Normal 3 3 2 5 8" xfId="3807" xr:uid="{00000000-0005-0000-0000-0000AB210000}"/>
    <cellStyle name="Normal 3 3 2 5 8 2" xfId="11003" xr:uid="{00000000-0005-0000-0000-0000AC210000}"/>
    <cellStyle name="Normal 3 3 2 5 9" xfId="7405" xr:uid="{00000000-0005-0000-0000-0000AD210000}"/>
    <cellStyle name="Normal 3 3 2 6" xfId="35" xr:uid="{00000000-0005-0000-0000-0000AE210000}"/>
    <cellStyle name="Normal 3 3 2 6 10" xfId="210" xr:uid="{00000000-0005-0000-0000-0000AF210000}"/>
    <cellStyle name="Normal 3 3 2 6 2" xfId="360" xr:uid="{00000000-0005-0000-0000-0000B0210000}"/>
    <cellStyle name="Normal 3 3 2 6 2 2" xfId="652" xr:uid="{00000000-0005-0000-0000-0000B1210000}"/>
    <cellStyle name="Normal 3 3 2 6 2 2 2" xfId="1531" xr:uid="{00000000-0005-0000-0000-0000B2210000}"/>
    <cellStyle name="Normal 3 3 2 6 2 2 2 2" xfId="3283" xr:uid="{00000000-0005-0000-0000-0000B3210000}"/>
    <cellStyle name="Normal 3 3 2 6 2 2 2 2 2" xfId="6881" xr:uid="{00000000-0005-0000-0000-0000B4210000}"/>
    <cellStyle name="Normal 3 3 2 6 2 2 2 2 2 2" xfId="14077" xr:uid="{00000000-0005-0000-0000-0000B5210000}"/>
    <cellStyle name="Normal 3 3 2 6 2 2 2 2 3" xfId="10479" xr:uid="{00000000-0005-0000-0000-0000B6210000}"/>
    <cellStyle name="Normal 3 3 2 6 2 2 2 3" xfId="5129" xr:uid="{00000000-0005-0000-0000-0000B7210000}"/>
    <cellStyle name="Normal 3 3 2 6 2 2 2 3 2" xfId="12325" xr:uid="{00000000-0005-0000-0000-0000B8210000}"/>
    <cellStyle name="Normal 3 3 2 6 2 2 2 4" xfId="8727" xr:uid="{00000000-0005-0000-0000-0000B9210000}"/>
    <cellStyle name="Normal 3 3 2 6 2 2 3" xfId="2407" xr:uid="{00000000-0005-0000-0000-0000BA210000}"/>
    <cellStyle name="Normal 3 3 2 6 2 2 3 2" xfId="6005" xr:uid="{00000000-0005-0000-0000-0000BB210000}"/>
    <cellStyle name="Normal 3 3 2 6 2 2 3 2 2" xfId="13201" xr:uid="{00000000-0005-0000-0000-0000BC210000}"/>
    <cellStyle name="Normal 3 3 2 6 2 2 3 3" xfId="9603" xr:uid="{00000000-0005-0000-0000-0000BD210000}"/>
    <cellStyle name="Normal 3 3 2 6 2 2 4" xfId="4253" xr:uid="{00000000-0005-0000-0000-0000BE210000}"/>
    <cellStyle name="Normal 3 3 2 6 2 2 4 2" xfId="11449" xr:uid="{00000000-0005-0000-0000-0000BF210000}"/>
    <cellStyle name="Normal 3 3 2 6 2 2 5" xfId="7851" xr:uid="{00000000-0005-0000-0000-0000C0210000}"/>
    <cellStyle name="Normal 3 3 2 6 2 3" xfId="947" xr:uid="{00000000-0005-0000-0000-0000C1210000}"/>
    <cellStyle name="Normal 3 3 2 6 2 3 2" xfId="1823" xr:uid="{00000000-0005-0000-0000-0000C2210000}"/>
    <cellStyle name="Normal 3 3 2 6 2 3 2 2" xfId="3575" xr:uid="{00000000-0005-0000-0000-0000C3210000}"/>
    <cellStyle name="Normal 3 3 2 6 2 3 2 2 2" xfId="7173" xr:uid="{00000000-0005-0000-0000-0000C4210000}"/>
    <cellStyle name="Normal 3 3 2 6 2 3 2 2 2 2" xfId="14369" xr:uid="{00000000-0005-0000-0000-0000C5210000}"/>
    <cellStyle name="Normal 3 3 2 6 2 3 2 2 3" xfId="10771" xr:uid="{00000000-0005-0000-0000-0000C6210000}"/>
    <cellStyle name="Normal 3 3 2 6 2 3 2 3" xfId="5421" xr:uid="{00000000-0005-0000-0000-0000C7210000}"/>
    <cellStyle name="Normal 3 3 2 6 2 3 2 3 2" xfId="12617" xr:uid="{00000000-0005-0000-0000-0000C8210000}"/>
    <cellStyle name="Normal 3 3 2 6 2 3 2 4" xfId="9019" xr:uid="{00000000-0005-0000-0000-0000C9210000}"/>
    <cellStyle name="Normal 3 3 2 6 2 3 3" xfId="2699" xr:uid="{00000000-0005-0000-0000-0000CA210000}"/>
    <cellStyle name="Normal 3 3 2 6 2 3 3 2" xfId="6297" xr:uid="{00000000-0005-0000-0000-0000CB210000}"/>
    <cellStyle name="Normal 3 3 2 6 2 3 3 2 2" xfId="13493" xr:uid="{00000000-0005-0000-0000-0000CC210000}"/>
    <cellStyle name="Normal 3 3 2 6 2 3 3 3" xfId="9895" xr:uid="{00000000-0005-0000-0000-0000CD210000}"/>
    <cellStyle name="Normal 3 3 2 6 2 3 4" xfId="4545" xr:uid="{00000000-0005-0000-0000-0000CE210000}"/>
    <cellStyle name="Normal 3 3 2 6 2 3 4 2" xfId="11741" xr:uid="{00000000-0005-0000-0000-0000CF210000}"/>
    <cellStyle name="Normal 3 3 2 6 2 3 5" xfId="8143" xr:uid="{00000000-0005-0000-0000-0000D0210000}"/>
    <cellStyle name="Normal 3 3 2 6 2 4" xfId="1239" xr:uid="{00000000-0005-0000-0000-0000D1210000}"/>
    <cellStyle name="Normal 3 3 2 6 2 4 2" xfId="2991" xr:uid="{00000000-0005-0000-0000-0000D2210000}"/>
    <cellStyle name="Normal 3 3 2 6 2 4 2 2" xfId="6589" xr:uid="{00000000-0005-0000-0000-0000D3210000}"/>
    <cellStyle name="Normal 3 3 2 6 2 4 2 2 2" xfId="13785" xr:uid="{00000000-0005-0000-0000-0000D4210000}"/>
    <cellStyle name="Normal 3 3 2 6 2 4 2 3" xfId="10187" xr:uid="{00000000-0005-0000-0000-0000D5210000}"/>
    <cellStyle name="Normal 3 3 2 6 2 4 3" xfId="4837" xr:uid="{00000000-0005-0000-0000-0000D6210000}"/>
    <cellStyle name="Normal 3 3 2 6 2 4 3 2" xfId="12033" xr:uid="{00000000-0005-0000-0000-0000D7210000}"/>
    <cellStyle name="Normal 3 3 2 6 2 4 4" xfId="8435" xr:uid="{00000000-0005-0000-0000-0000D8210000}"/>
    <cellStyle name="Normal 3 3 2 6 2 5" xfId="2115" xr:uid="{00000000-0005-0000-0000-0000D9210000}"/>
    <cellStyle name="Normal 3 3 2 6 2 5 2" xfId="5713" xr:uid="{00000000-0005-0000-0000-0000DA210000}"/>
    <cellStyle name="Normal 3 3 2 6 2 5 2 2" xfId="12909" xr:uid="{00000000-0005-0000-0000-0000DB210000}"/>
    <cellStyle name="Normal 3 3 2 6 2 5 3" xfId="9311" xr:uid="{00000000-0005-0000-0000-0000DC210000}"/>
    <cellStyle name="Normal 3 3 2 6 2 6" xfId="3961" xr:uid="{00000000-0005-0000-0000-0000DD210000}"/>
    <cellStyle name="Normal 3 3 2 6 2 6 2" xfId="11157" xr:uid="{00000000-0005-0000-0000-0000DE210000}"/>
    <cellStyle name="Normal 3 3 2 6 2 7" xfId="7559" xr:uid="{00000000-0005-0000-0000-0000DF210000}"/>
    <cellStyle name="Normal 3 3 2 6 3" xfId="506" xr:uid="{00000000-0005-0000-0000-0000E0210000}"/>
    <cellStyle name="Normal 3 3 2 6 3 2" xfId="1385" xr:uid="{00000000-0005-0000-0000-0000E1210000}"/>
    <cellStyle name="Normal 3 3 2 6 3 2 2" xfId="3137" xr:uid="{00000000-0005-0000-0000-0000E2210000}"/>
    <cellStyle name="Normal 3 3 2 6 3 2 2 2" xfId="6735" xr:uid="{00000000-0005-0000-0000-0000E3210000}"/>
    <cellStyle name="Normal 3 3 2 6 3 2 2 2 2" xfId="13931" xr:uid="{00000000-0005-0000-0000-0000E4210000}"/>
    <cellStyle name="Normal 3 3 2 6 3 2 2 3" xfId="10333" xr:uid="{00000000-0005-0000-0000-0000E5210000}"/>
    <cellStyle name="Normal 3 3 2 6 3 2 3" xfId="4983" xr:uid="{00000000-0005-0000-0000-0000E6210000}"/>
    <cellStyle name="Normal 3 3 2 6 3 2 3 2" xfId="12179" xr:uid="{00000000-0005-0000-0000-0000E7210000}"/>
    <cellStyle name="Normal 3 3 2 6 3 2 4" xfId="8581" xr:uid="{00000000-0005-0000-0000-0000E8210000}"/>
    <cellStyle name="Normal 3 3 2 6 3 3" xfId="2261" xr:uid="{00000000-0005-0000-0000-0000E9210000}"/>
    <cellStyle name="Normal 3 3 2 6 3 3 2" xfId="5859" xr:uid="{00000000-0005-0000-0000-0000EA210000}"/>
    <cellStyle name="Normal 3 3 2 6 3 3 2 2" xfId="13055" xr:uid="{00000000-0005-0000-0000-0000EB210000}"/>
    <cellStyle name="Normal 3 3 2 6 3 3 3" xfId="9457" xr:uid="{00000000-0005-0000-0000-0000EC210000}"/>
    <cellStyle name="Normal 3 3 2 6 3 4" xfId="4107" xr:uid="{00000000-0005-0000-0000-0000ED210000}"/>
    <cellStyle name="Normal 3 3 2 6 3 4 2" xfId="11303" xr:uid="{00000000-0005-0000-0000-0000EE210000}"/>
    <cellStyle name="Normal 3 3 2 6 3 5" xfId="7705" xr:uid="{00000000-0005-0000-0000-0000EF210000}"/>
    <cellStyle name="Normal 3 3 2 6 4" xfId="801" xr:uid="{00000000-0005-0000-0000-0000F0210000}"/>
    <cellStyle name="Normal 3 3 2 6 4 2" xfId="1677" xr:uid="{00000000-0005-0000-0000-0000F1210000}"/>
    <cellStyle name="Normal 3 3 2 6 4 2 2" xfId="3429" xr:uid="{00000000-0005-0000-0000-0000F2210000}"/>
    <cellStyle name="Normal 3 3 2 6 4 2 2 2" xfId="7027" xr:uid="{00000000-0005-0000-0000-0000F3210000}"/>
    <cellStyle name="Normal 3 3 2 6 4 2 2 2 2" xfId="14223" xr:uid="{00000000-0005-0000-0000-0000F4210000}"/>
    <cellStyle name="Normal 3 3 2 6 4 2 2 3" xfId="10625" xr:uid="{00000000-0005-0000-0000-0000F5210000}"/>
    <cellStyle name="Normal 3 3 2 6 4 2 3" xfId="5275" xr:uid="{00000000-0005-0000-0000-0000F6210000}"/>
    <cellStyle name="Normal 3 3 2 6 4 2 3 2" xfId="12471" xr:uid="{00000000-0005-0000-0000-0000F7210000}"/>
    <cellStyle name="Normal 3 3 2 6 4 2 4" xfId="8873" xr:uid="{00000000-0005-0000-0000-0000F8210000}"/>
    <cellStyle name="Normal 3 3 2 6 4 3" xfId="2553" xr:uid="{00000000-0005-0000-0000-0000F9210000}"/>
    <cellStyle name="Normal 3 3 2 6 4 3 2" xfId="6151" xr:uid="{00000000-0005-0000-0000-0000FA210000}"/>
    <cellStyle name="Normal 3 3 2 6 4 3 2 2" xfId="13347" xr:uid="{00000000-0005-0000-0000-0000FB210000}"/>
    <cellStyle name="Normal 3 3 2 6 4 3 3" xfId="9749" xr:uid="{00000000-0005-0000-0000-0000FC210000}"/>
    <cellStyle name="Normal 3 3 2 6 4 4" xfId="4399" xr:uid="{00000000-0005-0000-0000-0000FD210000}"/>
    <cellStyle name="Normal 3 3 2 6 4 4 2" xfId="11595" xr:uid="{00000000-0005-0000-0000-0000FE210000}"/>
    <cellStyle name="Normal 3 3 2 6 4 5" xfId="7997" xr:uid="{00000000-0005-0000-0000-0000FF210000}"/>
    <cellStyle name="Normal 3 3 2 6 5" xfId="1093" xr:uid="{00000000-0005-0000-0000-000000220000}"/>
    <cellStyle name="Normal 3 3 2 6 5 2" xfId="2845" xr:uid="{00000000-0005-0000-0000-000001220000}"/>
    <cellStyle name="Normal 3 3 2 6 5 2 2" xfId="6443" xr:uid="{00000000-0005-0000-0000-000002220000}"/>
    <cellStyle name="Normal 3 3 2 6 5 2 2 2" xfId="13639" xr:uid="{00000000-0005-0000-0000-000003220000}"/>
    <cellStyle name="Normal 3 3 2 6 5 2 3" xfId="10041" xr:uid="{00000000-0005-0000-0000-000004220000}"/>
    <cellStyle name="Normal 3 3 2 6 5 3" xfId="4691" xr:uid="{00000000-0005-0000-0000-000005220000}"/>
    <cellStyle name="Normal 3 3 2 6 5 3 2" xfId="11887" xr:uid="{00000000-0005-0000-0000-000006220000}"/>
    <cellStyle name="Normal 3 3 2 6 5 4" xfId="8289" xr:uid="{00000000-0005-0000-0000-000007220000}"/>
    <cellStyle name="Normal 3 3 2 6 6" xfId="1969" xr:uid="{00000000-0005-0000-0000-000008220000}"/>
    <cellStyle name="Normal 3 3 2 6 6 2" xfId="5567" xr:uid="{00000000-0005-0000-0000-000009220000}"/>
    <cellStyle name="Normal 3 3 2 6 6 2 2" xfId="12763" xr:uid="{00000000-0005-0000-0000-00000A220000}"/>
    <cellStyle name="Normal 3 3 2 6 6 3" xfId="9165" xr:uid="{00000000-0005-0000-0000-00000B220000}"/>
    <cellStyle name="Normal 3 3 2 6 7" xfId="3655" xr:uid="{00000000-0005-0000-0000-00000C220000}"/>
    <cellStyle name="Normal 3 3 2 6 7 2" xfId="7253" xr:uid="{00000000-0005-0000-0000-00000D220000}"/>
    <cellStyle name="Normal 3 3 2 6 7 2 2" xfId="14449" xr:uid="{00000000-0005-0000-0000-00000E220000}"/>
    <cellStyle name="Normal 3 3 2 6 7 3" xfId="10851" xr:uid="{00000000-0005-0000-0000-00000F220000}"/>
    <cellStyle name="Normal 3 3 2 6 8" xfId="3815" xr:uid="{00000000-0005-0000-0000-000010220000}"/>
    <cellStyle name="Normal 3 3 2 6 8 2" xfId="11011" xr:uid="{00000000-0005-0000-0000-000011220000}"/>
    <cellStyle name="Normal 3 3 2 6 9" xfId="7413" xr:uid="{00000000-0005-0000-0000-000012220000}"/>
    <cellStyle name="Normal 3 3 2 7" xfId="280" xr:uid="{00000000-0005-0000-0000-000013220000}"/>
    <cellStyle name="Normal 3 3 2 7 2" xfId="572" xr:uid="{00000000-0005-0000-0000-000014220000}"/>
    <cellStyle name="Normal 3 3 2 7 2 2" xfId="1451" xr:uid="{00000000-0005-0000-0000-000015220000}"/>
    <cellStyle name="Normal 3 3 2 7 2 2 2" xfId="3203" xr:uid="{00000000-0005-0000-0000-000016220000}"/>
    <cellStyle name="Normal 3 3 2 7 2 2 2 2" xfId="6801" xr:uid="{00000000-0005-0000-0000-000017220000}"/>
    <cellStyle name="Normal 3 3 2 7 2 2 2 2 2" xfId="13997" xr:uid="{00000000-0005-0000-0000-000018220000}"/>
    <cellStyle name="Normal 3 3 2 7 2 2 2 3" xfId="10399" xr:uid="{00000000-0005-0000-0000-000019220000}"/>
    <cellStyle name="Normal 3 3 2 7 2 2 3" xfId="5049" xr:uid="{00000000-0005-0000-0000-00001A220000}"/>
    <cellStyle name="Normal 3 3 2 7 2 2 3 2" xfId="12245" xr:uid="{00000000-0005-0000-0000-00001B220000}"/>
    <cellStyle name="Normal 3 3 2 7 2 2 4" xfId="8647" xr:uid="{00000000-0005-0000-0000-00001C220000}"/>
    <cellStyle name="Normal 3 3 2 7 2 3" xfId="2327" xr:uid="{00000000-0005-0000-0000-00001D220000}"/>
    <cellStyle name="Normal 3 3 2 7 2 3 2" xfId="5925" xr:uid="{00000000-0005-0000-0000-00001E220000}"/>
    <cellStyle name="Normal 3 3 2 7 2 3 2 2" xfId="13121" xr:uid="{00000000-0005-0000-0000-00001F220000}"/>
    <cellStyle name="Normal 3 3 2 7 2 3 3" xfId="9523" xr:uid="{00000000-0005-0000-0000-000020220000}"/>
    <cellStyle name="Normal 3 3 2 7 2 4" xfId="4173" xr:uid="{00000000-0005-0000-0000-000021220000}"/>
    <cellStyle name="Normal 3 3 2 7 2 4 2" xfId="11369" xr:uid="{00000000-0005-0000-0000-000022220000}"/>
    <cellStyle name="Normal 3 3 2 7 2 5" xfId="7771" xr:uid="{00000000-0005-0000-0000-000023220000}"/>
    <cellStyle name="Normal 3 3 2 7 3" xfId="867" xr:uid="{00000000-0005-0000-0000-000024220000}"/>
    <cellStyle name="Normal 3 3 2 7 3 2" xfId="1743" xr:uid="{00000000-0005-0000-0000-000025220000}"/>
    <cellStyle name="Normal 3 3 2 7 3 2 2" xfId="3495" xr:uid="{00000000-0005-0000-0000-000026220000}"/>
    <cellStyle name="Normal 3 3 2 7 3 2 2 2" xfId="7093" xr:uid="{00000000-0005-0000-0000-000027220000}"/>
    <cellStyle name="Normal 3 3 2 7 3 2 2 2 2" xfId="14289" xr:uid="{00000000-0005-0000-0000-000028220000}"/>
    <cellStyle name="Normal 3 3 2 7 3 2 2 3" xfId="10691" xr:uid="{00000000-0005-0000-0000-000029220000}"/>
    <cellStyle name="Normal 3 3 2 7 3 2 3" xfId="5341" xr:uid="{00000000-0005-0000-0000-00002A220000}"/>
    <cellStyle name="Normal 3 3 2 7 3 2 3 2" xfId="12537" xr:uid="{00000000-0005-0000-0000-00002B220000}"/>
    <cellStyle name="Normal 3 3 2 7 3 2 4" xfId="8939" xr:uid="{00000000-0005-0000-0000-00002C220000}"/>
    <cellStyle name="Normal 3 3 2 7 3 3" xfId="2619" xr:uid="{00000000-0005-0000-0000-00002D220000}"/>
    <cellStyle name="Normal 3 3 2 7 3 3 2" xfId="6217" xr:uid="{00000000-0005-0000-0000-00002E220000}"/>
    <cellStyle name="Normal 3 3 2 7 3 3 2 2" xfId="13413" xr:uid="{00000000-0005-0000-0000-00002F220000}"/>
    <cellStyle name="Normal 3 3 2 7 3 3 3" xfId="9815" xr:uid="{00000000-0005-0000-0000-000030220000}"/>
    <cellStyle name="Normal 3 3 2 7 3 4" xfId="4465" xr:uid="{00000000-0005-0000-0000-000031220000}"/>
    <cellStyle name="Normal 3 3 2 7 3 4 2" xfId="11661" xr:uid="{00000000-0005-0000-0000-000032220000}"/>
    <cellStyle name="Normal 3 3 2 7 3 5" xfId="8063" xr:uid="{00000000-0005-0000-0000-000033220000}"/>
    <cellStyle name="Normal 3 3 2 7 4" xfId="1159" xr:uid="{00000000-0005-0000-0000-000034220000}"/>
    <cellStyle name="Normal 3 3 2 7 4 2" xfId="2911" xr:uid="{00000000-0005-0000-0000-000035220000}"/>
    <cellStyle name="Normal 3 3 2 7 4 2 2" xfId="6509" xr:uid="{00000000-0005-0000-0000-000036220000}"/>
    <cellStyle name="Normal 3 3 2 7 4 2 2 2" xfId="13705" xr:uid="{00000000-0005-0000-0000-000037220000}"/>
    <cellStyle name="Normal 3 3 2 7 4 2 3" xfId="10107" xr:uid="{00000000-0005-0000-0000-000038220000}"/>
    <cellStyle name="Normal 3 3 2 7 4 3" xfId="4757" xr:uid="{00000000-0005-0000-0000-000039220000}"/>
    <cellStyle name="Normal 3 3 2 7 4 3 2" xfId="11953" xr:uid="{00000000-0005-0000-0000-00003A220000}"/>
    <cellStyle name="Normal 3 3 2 7 4 4" xfId="8355" xr:uid="{00000000-0005-0000-0000-00003B220000}"/>
    <cellStyle name="Normal 3 3 2 7 5" xfId="2035" xr:uid="{00000000-0005-0000-0000-00003C220000}"/>
    <cellStyle name="Normal 3 3 2 7 5 2" xfId="5633" xr:uid="{00000000-0005-0000-0000-00003D220000}"/>
    <cellStyle name="Normal 3 3 2 7 5 2 2" xfId="12829" xr:uid="{00000000-0005-0000-0000-00003E220000}"/>
    <cellStyle name="Normal 3 3 2 7 5 3" xfId="9231" xr:uid="{00000000-0005-0000-0000-00003F220000}"/>
    <cellStyle name="Normal 3 3 2 7 6" xfId="3881" xr:uid="{00000000-0005-0000-0000-000040220000}"/>
    <cellStyle name="Normal 3 3 2 7 6 2" xfId="11077" xr:uid="{00000000-0005-0000-0000-000041220000}"/>
    <cellStyle name="Normal 3 3 2 7 7" xfId="7479" xr:uid="{00000000-0005-0000-0000-000042220000}"/>
    <cellStyle name="Normal 3 3 2 8" xfId="426" xr:uid="{00000000-0005-0000-0000-000043220000}"/>
    <cellStyle name="Normal 3 3 2 8 2" xfId="1305" xr:uid="{00000000-0005-0000-0000-000044220000}"/>
    <cellStyle name="Normal 3 3 2 8 2 2" xfId="3057" xr:uid="{00000000-0005-0000-0000-000045220000}"/>
    <cellStyle name="Normal 3 3 2 8 2 2 2" xfId="6655" xr:uid="{00000000-0005-0000-0000-000046220000}"/>
    <cellStyle name="Normal 3 3 2 8 2 2 2 2" xfId="13851" xr:uid="{00000000-0005-0000-0000-000047220000}"/>
    <cellStyle name="Normal 3 3 2 8 2 2 3" xfId="10253" xr:uid="{00000000-0005-0000-0000-000048220000}"/>
    <cellStyle name="Normal 3 3 2 8 2 3" xfId="4903" xr:uid="{00000000-0005-0000-0000-000049220000}"/>
    <cellStyle name="Normal 3 3 2 8 2 3 2" xfId="12099" xr:uid="{00000000-0005-0000-0000-00004A220000}"/>
    <cellStyle name="Normal 3 3 2 8 2 4" xfId="8501" xr:uid="{00000000-0005-0000-0000-00004B220000}"/>
    <cellStyle name="Normal 3 3 2 8 3" xfId="2181" xr:uid="{00000000-0005-0000-0000-00004C220000}"/>
    <cellStyle name="Normal 3 3 2 8 3 2" xfId="5779" xr:uid="{00000000-0005-0000-0000-00004D220000}"/>
    <cellStyle name="Normal 3 3 2 8 3 2 2" xfId="12975" xr:uid="{00000000-0005-0000-0000-00004E220000}"/>
    <cellStyle name="Normal 3 3 2 8 3 3" xfId="9377" xr:uid="{00000000-0005-0000-0000-00004F220000}"/>
    <cellStyle name="Normal 3 3 2 8 4" xfId="4027" xr:uid="{00000000-0005-0000-0000-000050220000}"/>
    <cellStyle name="Normal 3 3 2 8 4 2" xfId="11223" xr:uid="{00000000-0005-0000-0000-000051220000}"/>
    <cellStyle name="Normal 3 3 2 8 5" xfId="7625" xr:uid="{00000000-0005-0000-0000-000052220000}"/>
    <cellStyle name="Normal 3 3 2 9" xfId="721" xr:uid="{00000000-0005-0000-0000-000053220000}"/>
    <cellStyle name="Normal 3 3 2 9 2" xfId="1597" xr:uid="{00000000-0005-0000-0000-000054220000}"/>
    <cellStyle name="Normal 3 3 2 9 2 2" xfId="3349" xr:uid="{00000000-0005-0000-0000-000055220000}"/>
    <cellStyle name="Normal 3 3 2 9 2 2 2" xfId="6947" xr:uid="{00000000-0005-0000-0000-000056220000}"/>
    <cellStyle name="Normal 3 3 2 9 2 2 2 2" xfId="14143" xr:uid="{00000000-0005-0000-0000-000057220000}"/>
    <cellStyle name="Normal 3 3 2 9 2 2 3" xfId="10545" xr:uid="{00000000-0005-0000-0000-000058220000}"/>
    <cellStyle name="Normal 3 3 2 9 2 3" xfId="5195" xr:uid="{00000000-0005-0000-0000-000059220000}"/>
    <cellStyle name="Normal 3 3 2 9 2 3 2" xfId="12391" xr:uid="{00000000-0005-0000-0000-00005A220000}"/>
    <cellStyle name="Normal 3 3 2 9 2 4" xfId="8793" xr:uid="{00000000-0005-0000-0000-00005B220000}"/>
    <cellStyle name="Normal 3 3 2 9 3" xfId="2473" xr:uid="{00000000-0005-0000-0000-00005C220000}"/>
    <cellStyle name="Normal 3 3 2 9 3 2" xfId="6071" xr:uid="{00000000-0005-0000-0000-00005D220000}"/>
    <cellStyle name="Normal 3 3 2 9 3 2 2" xfId="13267" xr:uid="{00000000-0005-0000-0000-00005E220000}"/>
    <cellStyle name="Normal 3 3 2 9 3 3" xfId="9669" xr:uid="{00000000-0005-0000-0000-00005F220000}"/>
    <cellStyle name="Normal 3 3 2 9 4" xfId="4319" xr:uid="{00000000-0005-0000-0000-000060220000}"/>
    <cellStyle name="Normal 3 3 2 9 4 2" xfId="11515" xr:uid="{00000000-0005-0000-0000-000061220000}"/>
    <cellStyle name="Normal 3 3 2 9 5" xfId="7917" xr:uid="{00000000-0005-0000-0000-000062220000}"/>
    <cellStyle name="Normal 3 3 3" xfId="21" xr:uid="{00000000-0005-0000-0000-000063220000}"/>
    <cellStyle name="Normal 3 3 3 10" xfId="1899" xr:uid="{00000000-0005-0000-0000-000064220000}"/>
    <cellStyle name="Normal 3 3 3 10 2" xfId="5497" xr:uid="{00000000-0005-0000-0000-000065220000}"/>
    <cellStyle name="Normal 3 3 3 10 2 2" xfId="12693" xr:uid="{00000000-0005-0000-0000-000066220000}"/>
    <cellStyle name="Normal 3 3 3 10 3" xfId="9095" xr:uid="{00000000-0005-0000-0000-000067220000}"/>
    <cellStyle name="Normal 3 3 3 11" xfId="3643" xr:uid="{00000000-0005-0000-0000-000068220000}"/>
    <cellStyle name="Normal 3 3 3 11 2" xfId="7241" xr:uid="{00000000-0005-0000-0000-000069220000}"/>
    <cellStyle name="Normal 3 3 3 11 2 2" xfId="14437" xr:uid="{00000000-0005-0000-0000-00006A220000}"/>
    <cellStyle name="Normal 3 3 3 11 3" xfId="10839" xr:uid="{00000000-0005-0000-0000-00006B220000}"/>
    <cellStyle name="Normal 3 3 3 12" xfId="3745" xr:uid="{00000000-0005-0000-0000-00006C220000}"/>
    <cellStyle name="Normal 3 3 3 12 2" xfId="10941" xr:uid="{00000000-0005-0000-0000-00006D220000}"/>
    <cellStyle name="Normal 3 3 3 13" xfId="7343" xr:uid="{00000000-0005-0000-0000-00006E220000}"/>
    <cellStyle name="Normal 3 3 3 14" xfId="137" xr:uid="{00000000-0005-0000-0000-00006F220000}"/>
    <cellStyle name="Normal 3 3 3 2" xfId="72" xr:uid="{00000000-0005-0000-0000-000070220000}"/>
    <cellStyle name="Normal 3 3 3 2 10" xfId="7365" xr:uid="{00000000-0005-0000-0000-000071220000}"/>
    <cellStyle name="Normal 3 3 3 2 11" xfId="159" xr:uid="{00000000-0005-0000-0000-000072220000}"/>
    <cellStyle name="Normal 3 3 3 2 2" xfId="244" xr:uid="{00000000-0005-0000-0000-000073220000}"/>
    <cellStyle name="Normal 3 3 3 2 2 2" xfId="392" xr:uid="{00000000-0005-0000-0000-000074220000}"/>
    <cellStyle name="Normal 3 3 3 2 2 2 2" xfId="684" xr:uid="{00000000-0005-0000-0000-000075220000}"/>
    <cellStyle name="Normal 3 3 3 2 2 2 2 2" xfId="1563" xr:uid="{00000000-0005-0000-0000-000076220000}"/>
    <cellStyle name="Normal 3 3 3 2 2 2 2 2 2" xfId="3315" xr:uid="{00000000-0005-0000-0000-000077220000}"/>
    <cellStyle name="Normal 3 3 3 2 2 2 2 2 2 2" xfId="6913" xr:uid="{00000000-0005-0000-0000-000078220000}"/>
    <cellStyle name="Normal 3 3 3 2 2 2 2 2 2 2 2" xfId="14109" xr:uid="{00000000-0005-0000-0000-000079220000}"/>
    <cellStyle name="Normal 3 3 3 2 2 2 2 2 2 3" xfId="10511" xr:uid="{00000000-0005-0000-0000-00007A220000}"/>
    <cellStyle name="Normal 3 3 3 2 2 2 2 2 3" xfId="5161" xr:uid="{00000000-0005-0000-0000-00007B220000}"/>
    <cellStyle name="Normal 3 3 3 2 2 2 2 2 3 2" xfId="12357" xr:uid="{00000000-0005-0000-0000-00007C220000}"/>
    <cellStyle name="Normal 3 3 3 2 2 2 2 2 4" xfId="8759" xr:uid="{00000000-0005-0000-0000-00007D220000}"/>
    <cellStyle name="Normal 3 3 3 2 2 2 2 3" xfId="2439" xr:uid="{00000000-0005-0000-0000-00007E220000}"/>
    <cellStyle name="Normal 3 3 3 2 2 2 2 3 2" xfId="6037" xr:uid="{00000000-0005-0000-0000-00007F220000}"/>
    <cellStyle name="Normal 3 3 3 2 2 2 2 3 2 2" xfId="13233" xr:uid="{00000000-0005-0000-0000-000080220000}"/>
    <cellStyle name="Normal 3 3 3 2 2 2 2 3 3" xfId="9635" xr:uid="{00000000-0005-0000-0000-000081220000}"/>
    <cellStyle name="Normal 3 3 3 2 2 2 2 4" xfId="4285" xr:uid="{00000000-0005-0000-0000-000082220000}"/>
    <cellStyle name="Normal 3 3 3 2 2 2 2 4 2" xfId="11481" xr:uid="{00000000-0005-0000-0000-000083220000}"/>
    <cellStyle name="Normal 3 3 3 2 2 2 2 5" xfId="7883" xr:uid="{00000000-0005-0000-0000-000084220000}"/>
    <cellStyle name="Normal 3 3 3 2 2 2 3" xfId="979" xr:uid="{00000000-0005-0000-0000-000085220000}"/>
    <cellStyle name="Normal 3 3 3 2 2 2 3 2" xfId="1855" xr:uid="{00000000-0005-0000-0000-000086220000}"/>
    <cellStyle name="Normal 3 3 3 2 2 2 3 2 2" xfId="3607" xr:uid="{00000000-0005-0000-0000-000087220000}"/>
    <cellStyle name="Normal 3 3 3 2 2 2 3 2 2 2" xfId="7205" xr:uid="{00000000-0005-0000-0000-000088220000}"/>
    <cellStyle name="Normal 3 3 3 2 2 2 3 2 2 2 2" xfId="14401" xr:uid="{00000000-0005-0000-0000-000089220000}"/>
    <cellStyle name="Normal 3 3 3 2 2 2 3 2 2 3" xfId="10803" xr:uid="{00000000-0005-0000-0000-00008A220000}"/>
    <cellStyle name="Normal 3 3 3 2 2 2 3 2 3" xfId="5453" xr:uid="{00000000-0005-0000-0000-00008B220000}"/>
    <cellStyle name="Normal 3 3 3 2 2 2 3 2 3 2" xfId="12649" xr:uid="{00000000-0005-0000-0000-00008C220000}"/>
    <cellStyle name="Normal 3 3 3 2 2 2 3 2 4" xfId="9051" xr:uid="{00000000-0005-0000-0000-00008D220000}"/>
    <cellStyle name="Normal 3 3 3 2 2 2 3 3" xfId="2731" xr:uid="{00000000-0005-0000-0000-00008E220000}"/>
    <cellStyle name="Normal 3 3 3 2 2 2 3 3 2" xfId="6329" xr:uid="{00000000-0005-0000-0000-00008F220000}"/>
    <cellStyle name="Normal 3 3 3 2 2 2 3 3 2 2" xfId="13525" xr:uid="{00000000-0005-0000-0000-000090220000}"/>
    <cellStyle name="Normal 3 3 3 2 2 2 3 3 3" xfId="9927" xr:uid="{00000000-0005-0000-0000-000091220000}"/>
    <cellStyle name="Normal 3 3 3 2 2 2 3 4" xfId="4577" xr:uid="{00000000-0005-0000-0000-000092220000}"/>
    <cellStyle name="Normal 3 3 3 2 2 2 3 4 2" xfId="11773" xr:uid="{00000000-0005-0000-0000-000093220000}"/>
    <cellStyle name="Normal 3 3 3 2 2 2 3 5" xfId="8175" xr:uid="{00000000-0005-0000-0000-000094220000}"/>
    <cellStyle name="Normal 3 3 3 2 2 2 4" xfId="1271" xr:uid="{00000000-0005-0000-0000-000095220000}"/>
    <cellStyle name="Normal 3 3 3 2 2 2 4 2" xfId="3023" xr:uid="{00000000-0005-0000-0000-000096220000}"/>
    <cellStyle name="Normal 3 3 3 2 2 2 4 2 2" xfId="6621" xr:uid="{00000000-0005-0000-0000-000097220000}"/>
    <cellStyle name="Normal 3 3 3 2 2 2 4 2 2 2" xfId="13817" xr:uid="{00000000-0005-0000-0000-000098220000}"/>
    <cellStyle name="Normal 3 3 3 2 2 2 4 2 3" xfId="10219" xr:uid="{00000000-0005-0000-0000-000099220000}"/>
    <cellStyle name="Normal 3 3 3 2 2 2 4 3" xfId="4869" xr:uid="{00000000-0005-0000-0000-00009A220000}"/>
    <cellStyle name="Normal 3 3 3 2 2 2 4 3 2" xfId="12065" xr:uid="{00000000-0005-0000-0000-00009B220000}"/>
    <cellStyle name="Normal 3 3 3 2 2 2 4 4" xfId="8467" xr:uid="{00000000-0005-0000-0000-00009C220000}"/>
    <cellStyle name="Normal 3 3 3 2 2 2 5" xfId="2147" xr:uid="{00000000-0005-0000-0000-00009D220000}"/>
    <cellStyle name="Normal 3 3 3 2 2 2 5 2" xfId="5745" xr:uid="{00000000-0005-0000-0000-00009E220000}"/>
    <cellStyle name="Normal 3 3 3 2 2 2 5 2 2" xfId="12941" xr:uid="{00000000-0005-0000-0000-00009F220000}"/>
    <cellStyle name="Normal 3 3 3 2 2 2 5 3" xfId="9343" xr:uid="{00000000-0005-0000-0000-0000A0220000}"/>
    <cellStyle name="Normal 3 3 3 2 2 2 6" xfId="3993" xr:uid="{00000000-0005-0000-0000-0000A1220000}"/>
    <cellStyle name="Normal 3 3 3 2 2 2 6 2" xfId="11189" xr:uid="{00000000-0005-0000-0000-0000A2220000}"/>
    <cellStyle name="Normal 3 3 3 2 2 2 7" xfId="7591" xr:uid="{00000000-0005-0000-0000-0000A3220000}"/>
    <cellStyle name="Normal 3 3 3 2 2 3" xfId="538" xr:uid="{00000000-0005-0000-0000-0000A4220000}"/>
    <cellStyle name="Normal 3 3 3 2 2 3 2" xfId="1417" xr:uid="{00000000-0005-0000-0000-0000A5220000}"/>
    <cellStyle name="Normal 3 3 3 2 2 3 2 2" xfId="3169" xr:uid="{00000000-0005-0000-0000-0000A6220000}"/>
    <cellStyle name="Normal 3 3 3 2 2 3 2 2 2" xfId="6767" xr:uid="{00000000-0005-0000-0000-0000A7220000}"/>
    <cellStyle name="Normal 3 3 3 2 2 3 2 2 2 2" xfId="13963" xr:uid="{00000000-0005-0000-0000-0000A8220000}"/>
    <cellStyle name="Normal 3 3 3 2 2 3 2 2 3" xfId="10365" xr:uid="{00000000-0005-0000-0000-0000A9220000}"/>
    <cellStyle name="Normal 3 3 3 2 2 3 2 3" xfId="5015" xr:uid="{00000000-0005-0000-0000-0000AA220000}"/>
    <cellStyle name="Normal 3 3 3 2 2 3 2 3 2" xfId="12211" xr:uid="{00000000-0005-0000-0000-0000AB220000}"/>
    <cellStyle name="Normal 3 3 3 2 2 3 2 4" xfId="8613" xr:uid="{00000000-0005-0000-0000-0000AC220000}"/>
    <cellStyle name="Normal 3 3 3 2 2 3 3" xfId="2293" xr:uid="{00000000-0005-0000-0000-0000AD220000}"/>
    <cellStyle name="Normal 3 3 3 2 2 3 3 2" xfId="5891" xr:uid="{00000000-0005-0000-0000-0000AE220000}"/>
    <cellStyle name="Normal 3 3 3 2 2 3 3 2 2" xfId="13087" xr:uid="{00000000-0005-0000-0000-0000AF220000}"/>
    <cellStyle name="Normal 3 3 3 2 2 3 3 3" xfId="9489" xr:uid="{00000000-0005-0000-0000-0000B0220000}"/>
    <cellStyle name="Normal 3 3 3 2 2 3 4" xfId="4139" xr:uid="{00000000-0005-0000-0000-0000B1220000}"/>
    <cellStyle name="Normal 3 3 3 2 2 3 4 2" xfId="11335" xr:uid="{00000000-0005-0000-0000-0000B2220000}"/>
    <cellStyle name="Normal 3 3 3 2 2 3 5" xfId="7737" xr:uid="{00000000-0005-0000-0000-0000B3220000}"/>
    <cellStyle name="Normal 3 3 3 2 2 4" xfId="833" xr:uid="{00000000-0005-0000-0000-0000B4220000}"/>
    <cellStyle name="Normal 3 3 3 2 2 4 2" xfId="1709" xr:uid="{00000000-0005-0000-0000-0000B5220000}"/>
    <cellStyle name="Normal 3 3 3 2 2 4 2 2" xfId="3461" xr:uid="{00000000-0005-0000-0000-0000B6220000}"/>
    <cellStyle name="Normal 3 3 3 2 2 4 2 2 2" xfId="7059" xr:uid="{00000000-0005-0000-0000-0000B7220000}"/>
    <cellStyle name="Normal 3 3 3 2 2 4 2 2 2 2" xfId="14255" xr:uid="{00000000-0005-0000-0000-0000B8220000}"/>
    <cellStyle name="Normal 3 3 3 2 2 4 2 2 3" xfId="10657" xr:uid="{00000000-0005-0000-0000-0000B9220000}"/>
    <cellStyle name="Normal 3 3 3 2 2 4 2 3" xfId="5307" xr:uid="{00000000-0005-0000-0000-0000BA220000}"/>
    <cellStyle name="Normal 3 3 3 2 2 4 2 3 2" xfId="12503" xr:uid="{00000000-0005-0000-0000-0000BB220000}"/>
    <cellStyle name="Normal 3 3 3 2 2 4 2 4" xfId="8905" xr:uid="{00000000-0005-0000-0000-0000BC220000}"/>
    <cellStyle name="Normal 3 3 3 2 2 4 3" xfId="2585" xr:uid="{00000000-0005-0000-0000-0000BD220000}"/>
    <cellStyle name="Normal 3 3 3 2 2 4 3 2" xfId="6183" xr:uid="{00000000-0005-0000-0000-0000BE220000}"/>
    <cellStyle name="Normal 3 3 3 2 2 4 3 2 2" xfId="13379" xr:uid="{00000000-0005-0000-0000-0000BF220000}"/>
    <cellStyle name="Normal 3 3 3 2 2 4 3 3" xfId="9781" xr:uid="{00000000-0005-0000-0000-0000C0220000}"/>
    <cellStyle name="Normal 3 3 3 2 2 4 4" xfId="4431" xr:uid="{00000000-0005-0000-0000-0000C1220000}"/>
    <cellStyle name="Normal 3 3 3 2 2 4 4 2" xfId="11627" xr:uid="{00000000-0005-0000-0000-0000C2220000}"/>
    <cellStyle name="Normal 3 3 3 2 2 4 5" xfId="8029" xr:uid="{00000000-0005-0000-0000-0000C3220000}"/>
    <cellStyle name="Normal 3 3 3 2 2 5" xfId="1125" xr:uid="{00000000-0005-0000-0000-0000C4220000}"/>
    <cellStyle name="Normal 3 3 3 2 2 5 2" xfId="2877" xr:uid="{00000000-0005-0000-0000-0000C5220000}"/>
    <cellStyle name="Normal 3 3 3 2 2 5 2 2" xfId="6475" xr:uid="{00000000-0005-0000-0000-0000C6220000}"/>
    <cellStyle name="Normal 3 3 3 2 2 5 2 2 2" xfId="13671" xr:uid="{00000000-0005-0000-0000-0000C7220000}"/>
    <cellStyle name="Normal 3 3 3 2 2 5 2 3" xfId="10073" xr:uid="{00000000-0005-0000-0000-0000C8220000}"/>
    <cellStyle name="Normal 3 3 3 2 2 5 3" xfId="4723" xr:uid="{00000000-0005-0000-0000-0000C9220000}"/>
    <cellStyle name="Normal 3 3 3 2 2 5 3 2" xfId="11919" xr:uid="{00000000-0005-0000-0000-0000CA220000}"/>
    <cellStyle name="Normal 3 3 3 2 2 5 4" xfId="8321" xr:uid="{00000000-0005-0000-0000-0000CB220000}"/>
    <cellStyle name="Normal 3 3 3 2 2 6" xfId="2001" xr:uid="{00000000-0005-0000-0000-0000CC220000}"/>
    <cellStyle name="Normal 3 3 3 2 2 6 2" xfId="5599" xr:uid="{00000000-0005-0000-0000-0000CD220000}"/>
    <cellStyle name="Normal 3 3 3 2 2 6 2 2" xfId="12795" xr:uid="{00000000-0005-0000-0000-0000CE220000}"/>
    <cellStyle name="Normal 3 3 3 2 2 6 3" xfId="9197" xr:uid="{00000000-0005-0000-0000-0000CF220000}"/>
    <cellStyle name="Normal 3 3 3 2 2 7" xfId="3847" xr:uid="{00000000-0005-0000-0000-0000D0220000}"/>
    <cellStyle name="Normal 3 3 3 2 2 7 2" xfId="11043" xr:uid="{00000000-0005-0000-0000-0000D1220000}"/>
    <cellStyle name="Normal 3 3 3 2 2 8" xfId="7445" xr:uid="{00000000-0005-0000-0000-0000D2220000}"/>
    <cellStyle name="Normal 3 3 3 2 3" xfId="312" xr:uid="{00000000-0005-0000-0000-0000D3220000}"/>
    <cellStyle name="Normal 3 3 3 2 3 2" xfId="604" xr:uid="{00000000-0005-0000-0000-0000D4220000}"/>
    <cellStyle name="Normal 3 3 3 2 3 2 2" xfId="1483" xr:uid="{00000000-0005-0000-0000-0000D5220000}"/>
    <cellStyle name="Normal 3 3 3 2 3 2 2 2" xfId="3235" xr:uid="{00000000-0005-0000-0000-0000D6220000}"/>
    <cellStyle name="Normal 3 3 3 2 3 2 2 2 2" xfId="6833" xr:uid="{00000000-0005-0000-0000-0000D7220000}"/>
    <cellStyle name="Normal 3 3 3 2 3 2 2 2 2 2" xfId="14029" xr:uid="{00000000-0005-0000-0000-0000D8220000}"/>
    <cellStyle name="Normal 3 3 3 2 3 2 2 2 3" xfId="10431" xr:uid="{00000000-0005-0000-0000-0000D9220000}"/>
    <cellStyle name="Normal 3 3 3 2 3 2 2 3" xfId="5081" xr:uid="{00000000-0005-0000-0000-0000DA220000}"/>
    <cellStyle name="Normal 3 3 3 2 3 2 2 3 2" xfId="12277" xr:uid="{00000000-0005-0000-0000-0000DB220000}"/>
    <cellStyle name="Normal 3 3 3 2 3 2 2 4" xfId="8679" xr:uid="{00000000-0005-0000-0000-0000DC220000}"/>
    <cellStyle name="Normal 3 3 3 2 3 2 3" xfId="2359" xr:uid="{00000000-0005-0000-0000-0000DD220000}"/>
    <cellStyle name="Normal 3 3 3 2 3 2 3 2" xfId="5957" xr:uid="{00000000-0005-0000-0000-0000DE220000}"/>
    <cellStyle name="Normal 3 3 3 2 3 2 3 2 2" xfId="13153" xr:uid="{00000000-0005-0000-0000-0000DF220000}"/>
    <cellStyle name="Normal 3 3 3 2 3 2 3 3" xfId="9555" xr:uid="{00000000-0005-0000-0000-0000E0220000}"/>
    <cellStyle name="Normal 3 3 3 2 3 2 4" xfId="4205" xr:uid="{00000000-0005-0000-0000-0000E1220000}"/>
    <cellStyle name="Normal 3 3 3 2 3 2 4 2" xfId="11401" xr:uid="{00000000-0005-0000-0000-0000E2220000}"/>
    <cellStyle name="Normal 3 3 3 2 3 2 5" xfId="7803" xr:uid="{00000000-0005-0000-0000-0000E3220000}"/>
    <cellStyle name="Normal 3 3 3 2 3 3" xfId="899" xr:uid="{00000000-0005-0000-0000-0000E4220000}"/>
    <cellStyle name="Normal 3 3 3 2 3 3 2" xfId="1775" xr:uid="{00000000-0005-0000-0000-0000E5220000}"/>
    <cellStyle name="Normal 3 3 3 2 3 3 2 2" xfId="3527" xr:uid="{00000000-0005-0000-0000-0000E6220000}"/>
    <cellStyle name="Normal 3 3 3 2 3 3 2 2 2" xfId="7125" xr:uid="{00000000-0005-0000-0000-0000E7220000}"/>
    <cellStyle name="Normal 3 3 3 2 3 3 2 2 2 2" xfId="14321" xr:uid="{00000000-0005-0000-0000-0000E8220000}"/>
    <cellStyle name="Normal 3 3 3 2 3 3 2 2 3" xfId="10723" xr:uid="{00000000-0005-0000-0000-0000E9220000}"/>
    <cellStyle name="Normal 3 3 3 2 3 3 2 3" xfId="5373" xr:uid="{00000000-0005-0000-0000-0000EA220000}"/>
    <cellStyle name="Normal 3 3 3 2 3 3 2 3 2" xfId="12569" xr:uid="{00000000-0005-0000-0000-0000EB220000}"/>
    <cellStyle name="Normal 3 3 3 2 3 3 2 4" xfId="8971" xr:uid="{00000000-0005-0000-0000-0000EC220000}"/>
    <cellStyle name="Normal 3 3 3 2 3 3 3" xfId="2651" xr:uid="{00000000-0005-0000-0000-0000ED220000}"/>
    <cellStyle name="Normal 3 3 3 2 3 3 3 2" xfId="6249" xr:uid="{00000000-0005-0000-0000-0000EE220000}"/>
    <cellStyle name="Normal 3 3 3 2 3 3 3 2 2" xfId="13445" xr:uid="{00000000-0005-0000-0000-0000EF220000}"/>
    <cellStyle name="Normal 3 3 3 2 3 3 3 3" xfId="9847" xr:uid="{00000000-0005-0000-0000-0000F0220000}"/>
    <cellStyle name="Normal 3 3 3 2 3 3 4" xfId="4497" xr:uid="{00000000-0005-0000-0000-0000F1220000}"/>
    <cellStyle name="Normal 3 3 3 2 3 3 4 2" xfId="11693" xr:uid="{00000000-0005-0000-0000-0000F2220000}"/>
    <cellStyle name="Normal 3 3 3 2 3 3 5" xfId="8095" xr:uid="{00000000-0005-0000-0000-0000F3220000}"/>
    <cellStyle name="Normal 3 3 3 2 3 4" xfId="1191" xr:uid="{00000000-0005-0000-0000-0000F4220000}"/>
    <cellStyle name="Normal 3 3 3 2 3 4 2" xfId="2943" xr:uid="{00000000-0005-0000-0000-0000F5220000}"/>
    <cellStyle name="Normal 3 3 3 2 3 4 2 2" xfId="6541" xr:uid="{00000000-0005-0000-0000-0000F6220000}"/>
    <cellStyle name="Normal 3 3 3 2 3 4 2 2 2" xfId="13737" xr:uid="{00000000-0005-0000-0000-0000F7220000}"/>
    <cellStyle name="Normal 3 3 3 2 3 4 2 3" xfId="10139" xr:uid="{00000000-0005-0000-0000-0000F8220000}"/>
    <cellStyle name="Normal 3 3 3 2 3 4 3" xfId="4789" xr:uid="{00000000-0005-0000-0000-0000F9220000}"/>
    <cellStyle name="Normal 3 3 3 2 3 4 3 2" xfId="11985" xr:uid="{00000000-0005-0000-0000-0000FA220000}"/>
    <cellStyle name="Normal 3 3 3 2 3 4 4" xfId="8387" xr:uid="{00000000-0005-0000-0000-0000FB220000}"/>
    <cellStyle name="Normal 3 3 3 2 3 5" xfId="2067" xr:uid="{00000000-0005-0000-0000-0000FC220000}"/>
    <cellStyle name="Normal 3 3 3 2 3 5 2" xfId="5665" xr:uid="{00000000-0005-0000-0000-0000FD220000}"/>
    <cellStyle name="Normal 3 3 3 2 3 5 2 2" xfId="12861" xr:uid="{00000000-0005-0000-0000-0000FE220000}"/>
    <cellStyle name="Normal 3 3 3 2 3 5 3" xfId="9263" xr:uid="{00000000-0005-0000-0000-0000FF220000}"/>
    <cellStyle name="Normal 3 3 3 2 3 6" xfId="3913" xr:uid="{00000000-0005-0000-0000-000000230000}"/>
    <cellStyle name="Normal 3 3 3 2 3 6 2" xfId="11109" xr:uid="{00000000-0005-0000-0000-000001230000}"/>
    <cellStyle name="Normal 3 3 3 2 3 7" xfId="7511" xr:uid="{00000000-0005-0000-0000-000002230000}"/>
    <cellStyle name="Normal 3 3 3 2 4" xfId="458" xr:uid="{00000000-0005-0000-0000-000003230000}"/>
    <cellStyle name="Normal 3 3 3 2 4 2" xfId="1337" xr:uid="{00000000-0005-0000-0000-000004230000}"/>
    <cellStyle name="Normal 3 3 3 2 4 2 2" xfId="3089" xr:uid="{00000000-0005-0000-0000-000005230000}"/>
    <cellStyle name="Normal 3 3 3 2 4 2 2 2" xfId="6687" xr:uid="{00000000-0005-0000-0000-000006230000}"/>
    <cellStyle name="Normal 3 3 3 2 4 2 2 2 2" xfId="13883" xr:uid="{00000000-0005-0000-0000-000007230000}"/>
    <cellStyle name="Normal 3 3 3 2 4 2 2 3" xfId="10285" xr:uid="{00000000-0005-0000-0000-000008230000}"/>
    <cellStyle name="Normal 3 3 3 2 4 2 3" xfId="4935" xr:uid="{00000000-0005-0000-0000-000009230000}"/>
    <cellStyle name="Normal 3 3 3 2 4 2 3 2" xfId="12131" xr:uid="{00000000-0005-0000-0000-00000A230000}"/>
    <cellStyle name="Normal 3 3 3 2 4 2 4" xfId="8533" xr:uid="{00000000-0005-0000-0000-00000B230000}"/>
    <cellStyle name="Normal 3 3 3 2 4 3" xfId="2213" xr:uid="{00000000-0005-0000-0000-00000C230000}"/>
    <cellStyle name="Normal 3 3 3 2 4 3 2" xfId="5811" xr:uid="{00000000-0005-0000-0000-00000D230000}"/>
    <cellStyle name="Normal 3 3 3 2 4 3 2 2" xfId="13007" xr:uid="{00000000-0005-0000-0000-00000E230000}"/>
    <cellStyle name="Normal 3 3 3 2 4 3 3" xfId="9409" xr:uid="{00000000-0005-0000-0000-00000F230000}"/>
    <cellStyle name="Normal 3 3 3 2 4 4" xfId="4059" xr:uid="{00000000-0005-0000-0000-000010230000}"/>
    <cellStyle name="Normal 3 3 3 2 4 4 2" xfId="11255" xr:uid="{00000000-0005-0000-0000-000011230000}"/>
    <cellStyle name="Normal 3 3 3 2 4 5" xfId="7657" xr:uid="{00000000-0005-0000-0000-000012230000}"/>
    <cellStyle name="Normal 3 3 3 2 5" xfId="753" xr:uid="{00000000-0005-0000-0000-000013230000}"/>
    <cellStyle name="Normal 3 3 3 2 5 2" xfId="1629" xr:uid="{00000000-0005-0000-0000-000014230000}"/>
    <cellStyle name="Normal 3 3 3 2 5 2 2" xfId="3381" xr:uid="{00000000-0005-0000-0000-000015230000}"/>
    <cellStyle name="Normal 3 3 3 2 5 2 2 2" xfId="6979" xr:uid="{00000000-0005-0000-0000-000016230000}"/>
    <cellStyle name="Normal 3 3 3 2 5 2 2 2 2" xfId="14175" xr:uid="{00000000-0005-0000-0000-000017230000}"/>
    <cellStyle name="Normal 3 3 3 2 5 2 2 3" xfId="10577" xr:uid="{00000000-0005-0000-0000-000018230000}"/>
    <cellStyle name="Normal 3 3 3 2 5 2 3" xfId="5227" xr:uid="{00000000-0005-0000-0000-000019230000}"/>
    <cellStyle name="Normal 3 3 3 2 5 2 3 2" xfId="12423" xr:uid="{00000000-0005-0000-0000-00001A230000}"/>
    <cellStyle name="Normal 3 3 3 2 5 2 4" xfId="8825" xr:uid="{00000000-0005-0000-0000-00001B230000}"/>
    <cellStyle name="Normal 3 3 3 2 5 3" xfId="2505" xr:uid="{00000000-0005-0000-0000-00001C230000}"/>
    <cellStyle name="Normal 3 3 3 2 5 3 2" xfId="6103" xr:uid="{00000000-0005-0000-0000-00001D230000}"/>
    <cellStyle name="Normal 3 3 3 2 5 3 2 2" xfId="13299" xr:uid="{00000000-0005-0000-0000-00001E230000}"/>
    <cellStyle name="Normal 3 3 3 2 5 3 3" xfId="9701" xr:uid="{00000000-0005-0000-0000-00001F230000}"/>
    <cellStyle name="Normal 3 3 3 2 5 4" xfId="4351" xr:uid="{00000000-0005-0000-0000-000020230000}"/>
    <cellStyle name="Normal 3 3 3 2 5 4 2" xfId="11547" xr:uid="{00000000-0005-0000-0000-000021230000}"/>
    <cellStyle name="Normal 3 3 3 2 5 5" xfId="7949" xr:uid="{00000000-0005-0000-0000-000022230000}"/>
    <cellStyle name="Normal 3 3 3 2 6" xfId="1045" xr:uid="{00000000-0005-0000-0000-000023230000}"/>
    <cellStyle name="Normal 3 3 3 2 6 2" xfId="2797" xr:uid="{00000000-0005-0000-0000-000024230000}"/>
    <cellStyle name="Normal 3 3 3 2 6 2 2" xfId="6395" xr:uid="{00000000-0005-0000-0000-000025230000}"/>
    <cellStyle name="Normal 3 3 3 2 6 2 2 2" xfId="13591" xr:uid="{00000000-0005-0000-0000-000026230000}"/>
    <cellStyle name="Normal 3 3 3 2 6 2 3" xfId="9993" xr:uid="{00000000-0005-0000-0000-000027230000}"/>
    <cellStyle name="Normal 3 3 3 2 6 3" xfId="4643" xr:uid="{00000000-0005-0000-0000-000028230000}"/>
    <cellStyle name="Normal 3 3 3 2 6 3 2" xfId="11839" xr:uid="{00000000-0005-0000-0000-000029230000}"/>
    <cellStyle name="Normal 3 3 3 2 6 4" xfId="8241" xr:uid="{00000000-0005-0000-0000-00002A230000}"/>
    <cellStyle name="Normal 3 3 3 2 7" xfId="1921" xr:uid="{00000000-0005-0000-0000-00002B230000}"/>
    <cellStyle name="Normal 3 3 3 2 7 2" xfId="5519" xr:uid="{00000000-0005-0000-0000-00002C230000}"/>
    <cellStyle name="Normal 3 3 3 2 7 2 2" xfId="12715" xr:uid="{00000000-0005-0000-0000-00002D230000}"/>
    <cellStyle name="Normal 3 3 3 2 7 3" xfId="9117" xr:uid="{00000000-0005-0000-0000-00002E230000}"/>
    <cellStyle name="Normal 3 3 3 2 8" xfId="3687" xr:uid="{00000000-0005-0000-0000-00002F230000}"/>
    <cellStyle name="Normal 3 3 3 2 8 2" xfId="7285" xr:uid="{00000000-0005-0000-0000-000030230000}"/>
    <cellStyle name="Normal 3 3 3 2 8 2 2" xfId="14481" xr:uid="{00000000-0005-0000-0000-000031230000}"/>
    <cellStyle name="Normal 3 3 3 2 8 3" xfId="10883" xr:uid="{00000000-0005-0000-0000-000032230000}"/>
    <cellStyle name="Normal 3 3 3 2 9" xfId="3767" xr:uid="{00000000-0005-0000-0000-000033230000}"/>
    <cellStyle name="Normal 3 3 3 2 9 2" xfId="10963" xr:uid="{00000000-0005-0000-0000-000034230000}"/>
    <cellStyle name="Normal 3 3 3 3" xfId="95" xr:uid="{00000000-0005-0000-0000-000035230000}"/>
    <cellStyle name="Normal 3 3 3 3 10" xfId="7387" xr:uid="{00000000-0005-0000-0000-000036230000}"/>
    <cellStyle name="Normal 3 3 3 3 11" xfId="182" xr:uid="{00000000-0005-0000-0000-000037230000}"/>
    <cellStyle name="Normal 3 3 3 3 2" xfId="267" xr:uid="{00000000-0005-0000-0000-000038230000}"/>
    <cellStyle name="Normal 3 3 3 3 2 2" xfId="414" xr:uid="{00000000-0005-0000-0000-000039230000}"/>
    <cellStyle name="Normal 3 3 3 3 2 2 2" xfId="706" xr:uid="{00000000-0005-0000-0000-00003A230000}"/>
    <cellStyle name="Normal 3 3 3 3 2 2 2 2" xfId="1585" xr:uid="{00000000-0005-0000-0000-00003B230000}"/>
    <cellStyle name="Normal 3 3 3 3 2 2 2 2 2" xfId="3337" xr:uid="{00000000-0005-0000-0000-00003C230000}"/>
    <cellStyle name="Normal 3 3 3 3 2 2 2 2 2 2" xfId="6935" xr:uid="{00000000-0005-0000-0000-00003D230000}"/>
    <cellStyle name="Normal 3 3 3 3 2 2 2 2 2 2 2" xfId="14131" xr:uid="{00000000-0005-0000-0000-00003E230000}"/>
    <cellStyle name="Normal 3 3 3 3 2 2 2 2 2 3" xfId="10533" xr:uid="{00000000-0005-0000-0000-00003F230000}"/>
    <cellStyle name="Normal 3 3 3 3 2 2 2 2 3" xfId="5183" xr:uid="{00000000-0005-0000-0000-000040230000}"/>
    <cellStyle name="Normal 3 3 3 3 2 2 2 2 3 2" xfId="12379" xr:uid="{00000000-0005-0000-0000-000041230000}"/>
    <cellStyle name="Normal 3 3 3 3 2 2 2 2 4" xfId="8781" xr:uid="{00000000-0005-0000-0000-000042230000}"/>
    <cellStyle name="Normal 3 3 3 3 2 2 2 3" xfId="2461" xr:uid="{00000000-0005-0000-0000-000043230000}"/>
    <cellStyle name="Normal 3 3 3 3 2 2 2 3 2" xfId="6059" xr:uid="{00000000-0005-0000-0000-000044230000}"/>
    <cellStyle name="Normal 3 3 3 3 2 2 2 3 2 2" xfId="13255" xr:uid="{00000000-0005-0000-0000-000045230000}"/>
    <cellStyle name="Normal 3 3 3 3 2 2 2 3 3" xfId="9657" xr:uid="{00000000-0005-0000-0000-000046230000}"/>
    <cellStyle name="Normal 3 3 3 3 2 2 2 4" xfId="4307" xr:uid="{00000000-0005-0000-0000-000047230000}"/>
    <cellStyle name="Normal 3 3 3 3 2 2 2 4 2" xfId="11503" xr:uid="{00000000-0005-0000-0000-000048230000}"/>
    <cellStyle name="Normal 3 3 3 3 2 2 2 5" xfId="7905" xr:uid="{00000000-0005-0000-0000-000049230000}"/>
    <cellStyle name="Normal 3 3 3 3 2 2 3" xfId="1001" xr:uid="{00000000-0005-0000-0000-00004A230000}"/>
    <cellStyle name="Normal 3 3 3 3 2 2 3 2" xfId="1877" xr:uid="{00000000-0005-0000-0000-00004B230000}"/>
    <cellStyle name="Normal 3 3 3 3 2 2 3 2 2" xfId="3629" xr:uid="{00000000-0005-0000-0000-00004C230000}"/>
    <cellStyle name="Normal 3 3 3 3 2 2 3 2 2 2" xfId="7227" xr:uid="{00000000-0005-0000-0000-00004D230000}"/>
    <cellStyle name="Normal 3 3 3 3 2 2 3 2 2 2 2" xfId="14423" xr:uid="{00000000-0005-0000-0000-00004E230000}"/>
    <cellStyle name="Normal 3 3 3 3 2 2 3 2 2 3" xfId="10825" xr:uid="{00000000-0005-0000-0000-00004F230000}"/>
    <cellStyle name="Normal 3 3 3 3 2 2 3 2 3" xfId="5475" xr:uid="{00000000-0005-0000-0000-000050230000}"/>
    <cellStyle name="Normal 3 3 3 3 2 2 3 2 3 2" xfId="12671" xr:uid="{00000000-0005-0000-0000-000051230000}"/>
    <cellStyle name="Normal 3 3 3 3 2 2 3 2 4" xfId="9073" xr:uid="{00000000-0005-0000-0000-000052230000}"/>
    <cellStyle name="Normal 3 3 3 3 2 2 3 3" xfId="2753" xr:uid="{00000000-0005-0000-0000-000053230000}"/>
    <cellStyle name="Normal 3 3 3 3 2 2 3 3 2" xfId="6351" xr:uid="{00000000-0005-0000-0000-000054230000}"/>
    <cellStyle name="Normal 3 3 3 3 2 2 3 3 2 2" xfId="13547" xr:uid="{00000000-0005-0000-0000-000055230000}"/>
    <cellStyle name="Normal 3 3 3 3 2 2 3 3 3" xfId="9949" xr:uid="{00000000-0005-0000-0000-000056230000}"/>
    <cellStyle name="Normal 3 3 3 3 2 2 3 4" xfId="4599" xr:uid="{00000000-0005-0000-0000-000057230000}"/>
    <cellStyle name="Normal 3 3 3 3 2 2 3 4 2" xfId="11795" xr:uid="{00000000-0005-0000-0000-000058230000}"/>
    <cellStyle name="Normal 3 3 3 3 2 2 3 5" xfId="8197" xr:uid="{00000000-0005-0000-0000-000059230000}"/>
    <cellStyle name="Normal 3 3 3 3 2 2 4" xfId="1293" xr:uid="{00000000-0005-0000-0000-00005A230000}"/>
    <cellStyle name="Normal 3 3 3 3 2 2 4 2" xfId="3045" xr:uid="{00000000-0005-0000-0000-00005B230000}"/>
    <cellStyle name="Normal 3 3 3 3 2 2 4 2 2" xfId="6643" xr:uid="{00000000-0005-0000-0000-00005C230000}"/>
    <cellStyle name="Normal 3 3 3 3 2 2 4 2 2 2" xfId="13839" xr:uid="{00000000-0005-0000-0000-00005D230000}"/>
    <cellStyle name="Normal 3 3 3 3 2 2 4 2 3" xfId="10241" xr:uid="{00000000-0005-0000-0000-00005E230000}"/>
    <cellStyle name="Normal 3 3 3 3 2 2 4 3" xfId="4891" xr:uid="{00000000-0005-0000-0000-00005F230000}"/>
    <cellStyle name="Normal 3 3 3 3 2 2 4 3 2" xfId="12087" xr:uid="{00000000-0005-0000-0000-000060230000}"/>
    <cellStyle name="Normal 3 3 3 3 2 2 4 4" xfId="8489" xr:uid="{00000000-0005-0000-0000-000061230000}"/>
    <cellStyle name="Normal 3 3 3 3 2 2 5" xfId="2169" xr:uid="{00000000-0005-0000-0000-000062230000}"/>
    <cellStyle name="Normal 3 3 3 3 2 2 5 2" xfId="5767" xr:uid="{00000000-0005-0000-0000-000063230000}"/>
    <cellStyle name="Normal 3 3 3 3 2 2 5 2 2" xfId="12963" xr:uid="{00000000-0005-0000-0000-000064230000}"/>
    <cellStyle name="Normal 3 3 3 3 2 2 5 3" xfId="9365" xr:uid="{00000000-0005-0000-0000-000065230000}"/>
    <cellStyle name="Normal 3 3 3 3 2 2 6" xfId="4015" xr:uid="{00000000-0005-0000-0000-000066230000}"/>
    <cellStyle name="Normal 3 3 3 3 2 2 6 2" xfId="11211" xr:uid="{00000000-0005-0000-0000-000067230000}"/>
    <cellStyle name="Normal 3 3 3 3 2 2 7" xfId="7613" xr:uid="{00000000-0005-0000-0000-000068230000}"/>
    <cellStyle name="Normal 3 3 3 3 2 3" xfId="560" xr:uid="{00000000-0005-0000-0000-000069230000}"/>
    <cellStyle name="Normal 3 3 3 3 2 3 2" xfId="1439" xr:uid="{00000000-0005-0000-0000-00006A230000}"/>
    <cellStyle name="Normal 3 3 3 3 2 3 2 2" xfId="3191" xr:uid="{00000000-0005-0000-0000-00006B230000}"/>
    <cellStyle name="Normal 3 3 3 3 2 3 2 2 2" xfId="6789" xr:uid="{00000000-0005-0000-0000-00006C230000}"/>
    <cellStyle name="Normal 3 3 3 3 2 3 2 2 2 2" xfId="13985" xr:uid="{00000000-0005-0000-0000-00006D230000}"/>
    <cellStyle name="Normal 3 3 3 3 2 3 2 2 3" xfId="10387" xr:uid="{00000000-0005-0000-0000-00006E230000}"/>
    <cellStyle name="Normal 3 3 3 3 2 3 2 3" xfId="5037" xr:uid="{00000000-0005-0000-0000-00006F230000}"/>
    <cellStyle name="Normal 3 3 3 3 2 3 2 3 2" xfId="12233" xr:uid="{00000000-0005-0000-0000-000070230000}"/>
    <cellStyle name="Normal 3 3 3 3 2 3 2 4" xfId="8635" xr:uid="{00000000-0005-0000-0000-000071230000}"/>
    <cellStyle name="Normal 3 3 3 3 2 3 3" xfId="2315" xr:uid="{00000000-0005-0000-0000-000072230000}"/>
    <cellStyle name="Normal 3 3 3 3 2 3 3 2" xfId="5913" xr:uid="{00000000-0005-0000-0000-000073230000}"/>
    <cellStyle name="Normal 3 3 3 3 2 3 3 2 2" xfId="13109" xr:uid="{00000000-0005-0000-0000-000074230000}"/>
    <cellStyle name="Normal 3 3 3 3 2 3 3 3" xfId="9511" xr:uid="{00000000-0005-0000-0000-000075230000}"/>
    <cellStyle name="Normal 3 3 3 3 2 3 4" xfId="4161" xr:uid="{00000000-0005-0000-0000-000076230000}"/>
    <cellStyle name="Normal 3 3 3 3 2 3 4 2" xfId="11357" xr:uid="{00000000-0005-0000-0000-000077230000}"/>
    <cellStyle name="Normal 3 3 3 3 2 3 5" xfId="7759" xr:uid="{00000000-0005-0000-0000-000078230000}"/>
    <cellStyle name="Normal 3 3 3 3 2 4" xfId="855" xr:uid="{00000000-0005-0000-0000-000079230000}"/>
    <cellStyle name="Normal 3 3 3 3 2 4 2" xfId="1731" xr:uid="{00000000-0005-0000-0000-00007A230000}"/>
    <cellStyle name="Normal 3 3 3 3 2 4 2 2" xfId="3483" xr:uid="{00000000-0005-0000-0000-00007B230000}"/>
    <cellStyle name="Normal 3 3 3 3 2 4 2 2 2" xfId="7081" xr:uid="{00000000-0005-0000-0000-00007C230000}"/>
    <cellStyle name="Normal 3 3 3 3 2 4 2 2 2 2" xfId="14277" xr:uid="{00000000-0005-0000-0000-00007D230000}"/>
    <cellStyle name="Normal 3 3 3 3 2 4 2 2 3" xfId="10679" xr:uid="{00000000-0005-0000-0000-00007E230000}"/>
    <cellStyle name="Normal 3 3 3 3 2 4 2 3" xfId="5329" xr:uid="{00000000-0005-0000-0000-00007F230000}"/>
    <cellStyle name="Normal 3 3 3 3 2 4 2 3 2" xfId="12525" xr:uid="{00000000-0005-0000-0000-000080230000}"/>
    <cellStyle name="Normal 3 3 3 3 2 4 2 4" xfId="8927" xr:uid="{00000000-0005-0000-0000-000081230000}"/>
    <cellStyle name="Normal 3 3 3 3 2 4 3" xfId="2607" xr:uid="{00000000-0005-0000-0000-000082230000}"/>
    <cellStyle name="Normal 3 3 3 3 2 4 3 2" xfId="6205" xr:uid="{00000000-0005-0000-0000-000083230000}"/>
    <cellStyle name="Normal 3 3 3 3 2 4 3 2 2" xfId="13401" xr:uid="{00000000-0005-0000-0000-000084230000}"/>
    <cellStyle name="Normal 3 3 3 3 2 4 3 3" xfId="9803" xr:uid="{00000000-0005-0000-0000-000085230000}"/>
    <cellStyle name="Normal 3 3 3 3 2 4 4" xfId="4453" xr:uid="{00000000-0005-0000-0000-000086230000}"/>
    <cellStyle name="Normal 3 3 3 3 2 4 4 2" xfId="11649" xr:uid="{00000000-0005-0000-0000-000087230000}"/>
    <cellStyle name="Normal 3 3 3 3 2 4 5" xfId="8051" xr:uid="{00000000-0005-0000-0000-000088230000}"/>
    <cellStyle name="Normal 3 3 3 3 2 5" xfId="1147" xr:uid="{00000000-0005-0000-0000-000089230000}"/>
    <cellStyle name="Normal 3 3 3 3 2 5 2" xfId="2899" xr:uid="{00000000-0005-0000-0000-00008A230000}"/>
    <cellStyle name="Normal 3 3 3 3 2 5 2 2" xfId="6497" xr:uid="{00000000-0005-0000-0000-00008B230000}"/>
    <cellStyle name="Normal 3 3 3 3 2 5 2 2 2" xfId="13693" xr:uid="{00000000-0005-0000-0000-00008C230000}"/>
    <cellStyle name="Normal 3 3 3 3 2 5 2 3" xfId="10095" xr:uid="{00000000-0005-0000-0000-00008D230000}"/>
    <cellStyle name="Normal 3 3 3 3 2 5 3" xfId="4745" xr:uid="{00000000-0005-0000-0000-00008E230000}"/>
    <cellStyle name="Normal 3 3 3 3 2 5 3 2" xfId="11941" xr:uid="{00000000-0005-0000-0000-00008F230000}"/>
    <cellStyle name="Normal 3 3 3 3 2 5 4" xfId="8343" xr:uid="{00000000-0005-0000-0000-000090230000}"/>
    <cellStyle name="Normal 3 3 3 3 2 6" xfId="2023" xr:uid="{00000000-0005-0000-0000-000091230000}"/>
    <cellStyle name="Normal 3 3 3 3 2 6 2" xfId="5621" xr:uid="{00000000-0005-0000-0000-000092230000}"/>
    <cellStyle name="Normal 3 3 3 3 2 6 2 2" xfId="12817" xr:uid="{00000000-0005-0000-0000-000093230000}"/>
    <cellStyle name="Normal 3 3 3 3 2 6 3" xfId="9219" xr:uid="{00000000-0005-0000-0000-000094230000}"/>
    <cellStyle name="Normal 3 3 3 3 2 7" xfId="3869" xr:uid="{00000000-0005-0000-0000-000095230000}"/>
    <cellStyle name="Normal 3 3 3 3 2 7 2" xfId="11065" xr:uid="{00000000-0005-0000-0000-000096230000}"/>
    <cellStyle name="Normal 3 3 3 3 2 8" xfId="7467" xr:uid="{00000000-0005-0000-0000-000097230000}"/>
    <cellStyle name="Normal 3 3 3 3 3" xfId="334" xr:uid="{00000000-0005-0000-0000-000098230000}"/>
    <cellStyle name="Normal 3 3 3 3 3 2" xfId="626" xr:uid="{00000000-0005-0000-0000-000099230000}"/>
    <cellStyle name="Normal 3 3 3 3 3 2 2" xfId="1505" xr:uid="{00000000-0005-0000-0000-00009A230000}"/>
    <cellStyle name="Normal 3 3 3 3 3 2 2 2" xfId="3257" xr:uid="{00000000-0005-0000-0000-00009B230000}"/>
    <cellStyle name="Normal 3 3 3 3 3 2 2 2 2" xfId="6855" xr:uid="{00000000-0005-0000-0000-00009C230000}"/>
    <cellStyle name="Normal 3 3 3 3 3 2 2 2 2 2" xfId="14051" xr:uid="{00000000-0005-0000-0000-00009D230000}"/>
    <cellStyle name="Normal 3 3 3 3 3 2 2 2 3" xfId="10453" xr:uid="{00000000-0005-0000-0000-00009E230000}"/>
    <cellStyle name="Normal 3 3 3 3 3 2 2 3" xfId="5103" xr:uid="{00000000-0005-0000-0000-00009F230000}"/>
    <cellStyle name="Normal 3 3 3 3 3 2 2 3 2" xfId="12299" xr:uid="{00000000-0005-0000-0000-0000A0230000}"/>
    <cellStyle name="Normal 3 3 3 3 3 2 2 4" xfId="8701" xr:uid="{00000000-0005-0000-0000-0000A1230000}"/>
    <cellStyle name="Normal 3 3 3 3 3 2 3" xfId="2381" xr:uid="{00000000-0005-0000-0000-0000A2230000}"/>
    <cellStyle name="Normal 3 3 3 3 3 2 3 2" xfId="5979" xr:uid="{00000000-0005-0000-0000-0000A3230000}"/>
    <cellStyle name="Normal 3 3 3 3 3 2 3 2 2" xfId="13175" xr:uid="{00000000-0005-0000-0000-0000A4230000}"/>
    <cellStyle name="Normal 3 3 3 3 3 2 3 3" xfId="9577" xr:uid="{00000000-0005-0000-0000-0000A5230000}"/>
    <cellStyle name="Normal 3 3 3 3 3 2 4" xfId="4227" xr:uid="{00000000-0005-0000-0000-0000A6230000}"/>
    <cellStyle name="Normal 3 3 3 3 3 2 4 2" xfId="11423" xr:uid="{00000000-0005-0000-0000-0000A7230000}"/>
    <cellStyle name="Normal 3 3 3 3 3 2 5" xfId="7825" xr:uid="{00000000-0005-0000-0000-0000A8230000}"/>
    <cellStyle name="Normal 3 3 3 3 3 3" xfId="921" xr:uid="{00000000-0005-0000-0000-0000A9230000}"/>
    <cellStyle name="Normal 3 3 3 3 3 3 2" xfId="1797" xr:uid="{00000000-0005-0000-0000-0000AA230000}"/>
    <cellStyle name="Normal 3 3 3 3 3 3 2 2" xfId="3549" xr:uid="{00000000-0005-0000-0000-0000AB230000}"/>
    <cellStyle name="Normal 3 3 3 3 3 3 2 2 2" xfId="7147" xr:uid="{00000000-0005-0000-0000-0000AC230000}"/>
    <cellStyle name="Normal 3 3 3 3 3 3 2 2 2 2" xfId="14343" xr:uid="{00000000-0005-0000-0000-0000AD230000}"/>
    <cellStyle name="Normal 3 3 3 3 3 3 2 2 3" xfId="10745" xr:uid="{00000000-0005-0000-0000-0000AE230000}"/>
    <cellStyle name="Normal 3 3 3 3 3 3 2 3" xfId="5395" xr:uid="{00000000-0005-0000-0000-0000AF230000}"/>
    <cellStyle name="Normal 3 3 3 3 3 3 2 3 2" xfId="12591" xr:uid="{00000000-0005-0000-0000-0000B0230000}"/>
    <cellStyle name="Normal 3 3 3 3 3 3 2 4" xfId="8993" xr:uid="{00000000-0005-0000-0000-0000B1230000}"/>
    <cellStyle name="Normal 3 3 3 3 3 3 3" xfId="2673" xr:uid="{00000000-0005-0000-0000-0000B2230000}"/>
    <cellStyle name="Normal 3 3 3 3 3 3 3 2" xfId="6271" xr:uid="{00000000-0005-0000-0000-0000B3230000}"/>
    <cellStyle name="Normal 3 3 3 3 3 3 3 2 2" xfId="13467" xr:uid="{00000000-0005-0000-0000-0000B4230000}"/>
    <cellStyle name="Normal 3 3 3 3 3 3 3 3" xfId="9869" xr:uid="{00000000-0005-0000-0000-0000B5230000}"/>
    <cellStyle name="Normal 3 3 3 3 3 3 4" xfId="4519" xr:uid="{00000000-0005-0000-0000-0000B6230000}"/>
    <cellStyle name="Normal 3 3 3 3 3 3 4 2" xfId="11715" xr:uid="{00000000-0005-0000-0000-0000B7230000}"/>
    <cellStyle name="Normal 3 3 3 3 3 3 5" xfId="8117" xr:uid="{00000000-0005-0000-0000-0000B8230000}"/>
    <cellStyle name="Normal 3 3 3 3 3 4" xfId="1213" xr:uid="{00000000-0005-0000-0000-0000B9230000}"/>
    <cellStyle name="Normal 3 3 3 3 3 4 2" xfId="2965" xr:uid="{00000000-0005-0000-0000-0000BA230000}"/>
    <cellStyle name="Normal 3 3 3 3 3 4 2 2" xfId="6563" xr:uid="{00000000-0005-0000-0000-0000BB230000}"/>
    <cellStyle name="Normal 3 3 3 3 3 4 2 2 2" xfId="13759" xr:uid="{00000000-0005-0000-0000-0000BC230000}"/>
    <cellStyle name="Normal 3 3 3 3 3 4 2 3" xfId="10161" xr:uid="{00000000-0005-0000-0000-0000BD230000}"/>
    <cellStyle name="Normal 3 3 3 3 3 4 3" xfId="4811" xr:uid="{00000000-0005-0000-0000-0000BE230000}"/>
    <cellStyle name="Normal 3 3 3 3 3 4 3 2" xfId="12007" xr:uid="{00000000-0005-0000-0000-0000BF230000}"/>
    <cellStyle name="Normal 3 3 3 3 3 4 4" xfId="8409" xr:uid="{00000000-0005-0000-0000-0000C0230000}"/>
    <cellStyle name="Normal 3 3 3 3 3 5" xfId="2089" xr:uid="{00000000-0005-0000-0000-0000C1230000}"/>
    <cellStyle name="Normal 3 3 3 3 3 5 2" xfId="5687" xr:uid="{00000000-0005-0000-0000-0000C2230000}"/>
    <cellStyle name="Normal 3 3 3 3 3 5 2 2" xfId="12883" xr:uid="{00000000-0005-0000-0000-0000C3230000}"/>
    <cellStyle name="Normal 3 3 3 3 3 5 3" xfId="9285" xr:uid="{00000000-0005-0000-0000-0000C4230000}"/>
    <cellStyle name="Normal 3 3 3 3 3 6" xfId="3935" xr:uid="{00000000-0005-0000-0000-0000C5230000}"/>
    <cellStyle name="Normal 3 3 3 3 3 6 2" xfId="11131" xr:uid="{00000000-0005-0000-0000-0000C6230000}"/>
    <cellStyle name="Normal 3 3 3 3 3 7" xfId="7533" xr:uid="{00000000-0005-0000-0000-0000C7230000}"/>
    <cellStyle name="Normal 3 3 3 3 4" xfId="480" xr:uid="{00000000-0005-0000-0000-0000C8230000}"/>
    <cellStyle name="Normal 3 3 3 3 4 2" xfId="1359" xr:uid="{00000000-0005-0000-0000-0000C9230000}"/>
    <cellStyle name="Normal 3 3 3 3 4 2 2" xfId="3111" xr:uid="{00000000-0005-0000-0000-0000CA230000}"/>
    <cellStyle name="Normal 3 3 3 3 4 2 2 2" xfId="6709" xr:uid="{00000000-0005-0000-0000-0000CB230000}"/>
    <cellStyle name="Normal 3 3 3 3 4 2 2 2 2" xfId="13905" xr:uid="{00000000-0005-0000-0000-0000CC230000}"/>
    <cellStyle name="Normal 3 3 3 3 4 2 2 3" xfId="10307" xr:uid="{00000000-0005-0000-0000-0000CD230000}"/>
    <cellStyle name="Normal 3 3 3 3 4 2 3" xfId="4957" xr:uid="{00000000-0005-0000-0000-0000CE230000}"/>
    <cellStyle name="Normal 3 3 3 3 4 2 3 2" xfId="12153" xr:uid="{00000000-0005-0000-0000-0000CF230000}"/>
    <cellStyle name="Normal 3 3 3 3 4 2 4" xfId="8555" xr:uid="{00000000-0005-0000-0000-0000D0230000}"/>
    <cellStyle name="Normal 3 3 3 3 4 3" xfId="2235" xr:uid="{00000000-0005-0000-0000-0000D1230000}"/>
    <cellStyle name="Normal 3 3 3 3 4 3 2" xfId="5833" xr:uid="{00000000-0005-0000-0000-0000D2230000}"/>
    <cellStyle name="Normal 3 3 3 3 4 3 2 2" xfId="13029" xr:uid="{00000000-0005-0000-0000-0000D3230000}"/>
    <cellStyle name="Normal 3 3 3 3 4 3 3" xfId="9431" xr:uid="{00000000-0005-0000-0000-0000D4230000}"/>
    <cellStyle name="Normal 3 3 3 3 4 4" xfId="4081" xr:uid="{00000000-0005-0000-0000-0000D5230000}"/>
    <cellStyle name="Normal 3 3 3 3 4 4 2" xfId="11277" xr:uid="{00000000-0005-0000-0000-0000D6230000}"/>
    <cellStyle name="Normal 3 3 3 3 4 5" xfId="7679" xr:uid="{00000000-0005-0000-0000-0000D7230000}"/>
    <cellStyle name="Normal 3 3 3 3 5" xfId="775" xr:uid="{00000000-0005-0000-0000-0000D8230000}"/>
    <cellStyle name="Normal 3 3 3 3 5 2" xfId="1651" xr:uid="{00000000-0005-0000-0000-0000D9230000}"/>
    <cellStyle name="Normal 3 3 3 3 5 2 2" xfId="3403" xr:uid="{00000000-0005-0000-0000-0000DA230000}"/>
    <cellStyle name="Normal 3 3 3 3 5 2 2 2" xfId="7001" xr:uid="{00000000-0005-0000-0000-0000DB230000}"/>
    <cellStyle name="Normal 3 3 3 3 5 2 2 2 2" xfId="14197" xr:uid="{00000000-0005-0000-0000-0000DC230000}"/>
    <cellStyle name="Normal 3 3 3 3 5 2 2 3" xfId="10599" xr:uid="{00000000-0005-0000-0000-0000DD230000}"/>
    <cellStyle name="Normal 3 3 3 3 5 2 3" xfId="5249" xr:uid="{00000000-0005-0000-0000-0000DE230000}"/>
    <cellStyle name="Normal 3 3 3 3 5 2 3 2" xfId="12445" xr:uid="{00000000-0005-0000-0000-0000DF230000}"/>
    <cellStyle name="Normal 3 3 3 3 5 2 4" xfId="8847" xr:uid="{00000000-0005-0000-0000-0000E0230000}"/>
    <cellStyle name="Normal 3 3 3 3 5 3" xfId="2527" xr:uid="{00000000-0005-0000-0000-0000E1230000}"/>
    <cellStyle name="Normal 3 3 3 3 5 3 2" xfId="6125" xr:uid="{00000000-0005-0000-0000-0000E2230000}"/>
    <cellStyle name="Normal 3 3 3 3 5 3 2 2" xfId="13321" xr:uid="{00000000-0005-0000-0000-0000E3230000}"/>
    <cellStyle name="Normal 3 3 3 3 5 3 3" xfId="9723" xr:uid="{00000000-0005-0000-0000-0000E4230000}"/>
    <cellStyle name="Normal 3 3 3 3 5 4" xfId="4373" xr:uid="{00000000-0005-0000-0000-0000E5230000}"/>
    <cellStyle name="Normal 3 3 3 3 5 4 2" xfId="11569" xr:uid="{00000000-0005-0000-0000-0000E6230000}"/>
    <cellStyle name="Normal 3 3 3 3 5 5" xfId="7971" xr:uid="{00000000-0005-0000-0000-0000E7230000}"/>
    <cellStyle name="Normal 3 3 3 3 6" xfId="1067" xr:uid="{00000000-0005-0000-0000-0000E8230000}"/>
    <cellStyle name="Normal 3 3 3 3 6 2" xfId="2819" xr:uid="{00000000-0005-0000-0000-0000E9230000}"/>
    <cellStyle name="Normal 3 3 3 3 6 2 2" xfId="6417" xr:uid="{00000000-0005-0000-0000-0000EA230000}"/>
    <cellStyle name="Normal 3 3 3 3 6 2 2 2" xfId="13613" xr:uid="{00000000-0005-0000-0000-0000EB230000}"/>
    <cellStyle name="Normal 3 3 3 3 6 2 3" xfId="10015" xr:uid="{00000000-0005-0000-0000-0000EC230000}"/>
    <cellStyle name="Normal 3 3 3 3 6 3" xfId="4665" xr:uid="{00000000-0005-0000-0000-0000ED230000}"/>
    <cellStyle name="Normal 3 3 3 3 6 3 2" xfId="11861" xr:uid="{00000000-0005-0000-0000-0000EE230000}"/>
    <cellStyle name="Normal 3 3 3 3 6 4" xfId="8263" xr:uid="{00000000-0005-0000-0000-0000EF230000}"/>
    <cellStyle name="Normal 3 3 3 3 7" xfId="1943" xr:uid="{00000000-0005-0000-0000-0000F0230000}"/>
    <cellStyle name="Normal 3 3 3 3 7 2" xfId="5541" xr:uid="{00000000-0005-0000-0000-0000F1230000}"/>
    <cellStyle name="Normal 3 3 3 3 7 2 2" xfId="12737" xr:uid="{00000000-0005-0000-0000-0000F2230000}"/>
    <cellStyle name="Normal 3 3 3 3 7 3" xfId="9139" xr:uid="{00000000-0005-0000-0000-0000F3230000}"/>
    <cellStyle name="Normal 3 3 3 3 8" xfId="3709" xr:uid="{00000000-0005-0000-0000-0000F4230000}"/>
    <cellStyle name="Normal 3 3 3 3 8 2" xfId="7307" xr:uid="{00000000-0005-0000-0000-0000F5230000}"/>
    <cellStyle name="Normal 3 3 3 3 8 2 2" xfId="14503" xr:uid="{00000000-0005-0000-0000-0000F6230000}"/>
    <cellStyle name="Normal 3 3 3 3 8 3" xfId="10905" xr:uid="{00000000-0005-0000-0000-0000F7230000}"/>
    <cellStyle name="Normal 3 3 3 3 9" xfId="3789" xr:uid="{00000000-0005-0000-0000-0000F8230000}"/>
    <cellStyle name="Normal 3 3 3 3 9 2" xfId="10985" xr:uid="{00000000-0005-0000-0000-0000F9230000}"/>
    <cellStyle name="Normal 3 3 3 4" xfId="112" xr:uid="{00000000-0005-0000-0000-0000FA230000}"/>
    <cellStyle name="Normal 3 3 3 4 10" xfId="198" xr:uid="{00000000-0005-0000-0000-0000FB230000}"/>
    <cellStyle name="Normal 3 3 3 4 2" xfId="348" xr:uid="{00000000-0005-0000-0000-0000FC230000}"/>
    <cellStyle name="Normal 3 3 3 4 2 2" xfId="640" xr:uid="{00000000-0005-0000-0000-0000FD230000}"/>
    <cellStyle name="Normal 3 3 3 4 2 2 2" xfId="1519" xr:uid="{00000000-0005-0000-0000-0000FE230000}"/>
    <cellStyle name="Normal 3 3 3 4 2 2 2 2" xfId="3271" xr:uid="{00000000-0005-0000-0000-0000FF230000}"/>
    <cellStyle name="Normal 3 3 3 4 2 2 2 2 2" xfId="6869" xr:uid="{00000000-0005-0000-0000-000000240000}"/>
    <cellStyle name="Normal 3 3 3 4 2 2 2 2 2 2" xfId="14065" xr:uid="{00000000-0005-0000-0000-000001240000}"/>
    <cellStyle name="Normal 3 3 3 4 2 2 2 2 3" xfId="10467" xr:uid="{00000000-0005-0000-0000-000002240000}"/>
    <cellStyle name="Normal 3 3 3 4 2 2 2 3" xfId="5117" xr:uid="{00000000-0005-0000-0000-000003240000}"/>
    <cellStyle name="Normal 3 3 3 4 2 2 2 3 2" xfId="12313" xr:uid="{00000000-0005-0000-0000-000004240000}"/>
    <cellStyle name="Normal 3 3 3 4 2 2 2 4" xfId="8715" xr:uid="{00000000-0005-0000-0000-000005240000}"/>
    <cellStyle name="Normal 3 3 3 4 2 2 3" xfId="2395" xr:uid="{00000000-0005-0000-0000-000006240000}"/>
    <cellStyle name="Normal 3 3 3 4 2 2 3 2" xfId="5993" xr:uid="{00000000-0005-0000-0000-000007240000}"/>
    <cellStyle name="Normal 3 3 3 4 2 2 3 2 2" xfId="13189" xr:uid="{00000000-0005-0000-0000-000008240000}"/>
    <cellStyle name="Normal 3 3 3 4 2 2 3 3" xfId="9591" xr:uid="{00000000-0005-0000-0000-000009240000}"/>
    <cellStyle name="Normal 3 3 3 4 2 2 4" xfId="4241" xr:uid="{00000000-0005-0000-0000-00000A240000}"/>
    <cellStyle name="Normal 3 3 3 4 2 2 4 2" xfId="11437" xr:uid="{00000000-0005-0000-0000-00000B240000}"/>
    <cellStyle name="Normal 3 3 3 4 2 2 5" xfId="7839" xr:uid="{00000000-0005-0000-0000-00000C240000}"/>
    <cellStyle name="Normal 3 3 3 4 2 3" xfId="935" xr:uid="{00000000-0005-0000-0000-00000D240000}"/>
    <cellStyle name="Normal 3 3 3 4 2 3 2" xfId="1811" xr:uid="{00000000-0005-0000-0000-00000E240000}"/>
    <cellStyle name="Normal 3 3 3 4 2 3 2 2" xfId="3563" xr:uid="{00000000-0005-0000-0000-00000F240000}"/>
    <cellStyle name="Normal 3 3 3 4 2 3 2 2 2" xfId="7161" xr:uid="{00000000-0005-0000-0000-000010240000}"/>
    <cellStyle name="Normal 3 3 3 4 2 3 2 2 2 2" xfId="14357" xr:uid="{00000000-0005-0000-0000-000011240000}"/>
    <cellStyle name="Normal 3 3 3 4 2 3 2 2 3" xfId="10759" xr:uid="{00000000-0005-0000-0000-000012240000}"/>
    <cellStyle name="Normal 3 3 3 4 2 3 2 3" xfId="5409" xr:uid="{00000000-0005-0000-0000-000013240000}"/>
    <cellStyle name="Normal 3 3 3 4 2 3 2 3 2" xfId="12605" xr:uid="{00000000-0005-0000-0000-000014240000}"/>
    <cellStyle name="Normal 3 3 3 4 2 3 2 4" xfId="9007" xr:uid="{00000000-0005-0000-0000-000015240000}"/>
    <cellStyle name="Normal 3 3 3 4 2 3 3" xfId="2687" xr:uid="{00000000-0005-0000-0000-000016240000}"/>
    <cellStyle name="Normal 3 3 3 4 2 3 3 2" xfId="6285" xr:uid="{00000000-0005-0000-0000-000017240000}"/>
    <cellStyle name="Normal 3 3 3 4 2 3 3 2 2" xfId="13481" xr:uid="{00000000-0005-0000-0000-000018240000}"/>
    <cellStyle name="Normal 3 3 3 4 2 3 3 3" xfId="9883" xr:uid="{00000000-0005-0000-0000-000019240000}"/>
    <cellStyle name="Normal 3 3 3 4 2 3 4" xfId="4533" xr:uid="{00000000-0005-0000-0000-00001A240000}"/>
    <cellStyle name="Normal 3 3 3 4 2 3 4 2" xfId="11729" xr:uid="{00000000-0005-0000-0000-00001B240000}"/>
    <cellStyle name="Normal 3 3 3 4 2 3 5" xfId="8131" xr:uid="{00000000-0005-0000-0000-00001C240000}"/>
    <cellStyle name="Normal 3 3 3 4 2 4" xfId="1227" xr:uid="{00000000-0005-0000-0000-00001D240000}"/>
    <cellStyle name="Normal 3 3 3 4 2 4 2" xfId="2979" xr:uid="{00000000-0005-0000-0000-00001E240000}"/>
    <cellStyle name="Normal 3 3 3 4 2 4 2 2" xfId="6577" xr:uid="{00000000-0005-0000-0000-00001F240000}"/>
    <cellStyle name="Normal 3 3 3 4 2 4 2 2 2" xfId="13773" xr:uid="{00000000-0005-0000-0000-000020240000}"/>
    <cellStyle name="Normal 3 3 3 4 2 4 2 3" xfId="10175" xr:uid="{00000000-0005-0000-0000-000021240000}"/>
    <cellStyle name="Normal 3 3 3 4 2 4 3" xfId="4825" xr:uid="{00000000-0005-0000-0000-000022240000}"/>
    <cellStyle name="Normal 3 3 3 4 2 4 3 2" xfId="12021" xr:uid="{00000000-0005-0000-0000-000023240000}"/>
    <cellStyle name="Normal 3 3 3 4 2 4 4" xfId="8423" xr:uid="{00000000-0005-0000-0000-000024240000}"/>
    <cellStyle name="Normal 3 3 3 4 2 5" xfId="2103" xr:uid="{00000000-0005-0000-0000-000025240000}"/>
    <cellStyle name="Normal 3 3 3 4 2 5 2" xfId="5701" xr:uid="{00000000-0005-0000-0000-000026240000}"/>
    <cellStyle name="Normal 3 3 3 4 2 5 2 2" xfId="12897" xr:uid="{00000000-0005-0000-0000-000027240000}"/>
    <cellStyle name="Normal 3 3 3 4 2 5 3" xfId="9299" xr:uid="{00000000-0005-0000-0000-000028240000}"/>
    <cellStyle name="Normal 3 3 3 4 2 6" xfId="3949" xr:uid="{00000000-0005-0000-0000-000029240000}"/>
    <cellStyle name="Normal 3 3 3 4 2 6 2" xfId="11145" xr:uid="{00000000-0005-0000-0000-00002A240000}"/>
    <cellStyle name="Normal 3 3 3 4 2 7" xfId="7547" xr:uid="{00000000-0005-0000-0000-00002B240000}"/>
    <cellStyle name="Normal 3 3 3 4 3" xfId="494" xr:uid="{00000000-0005-0000-0000-00002C240000}"/>
    <cellStyle name="Normal 3 3 3 4 3 2" xfId="1373" xr:uid="{00000000-0005-0000-0000-00002D240000}"/>
    <cellStyle name="Normal 3 3 3 4 3 2 2" xfId="3125" xr:uid="{00000000-0005-0000-0000-00002E240000}"/>
    <cellStyle name="Normal 3 3 3 4 3 2 2 2" xfId="6723" xr:uid="{00000000-0005-0000-0000-00002F240000}"/>
    <cellStyle name="Normal 3 3 3 4 3 2 2 2 2" xfId="13919" xr:uid="{00000000-0005-0000-0000-000030240000}"/>
    <cellStyle name="Normal 3 3 3 4 3 2 2 3" xfId="10321" xr:uid="{00000000-0005-0000-0000-000031240000}"/>
    <cellStyle name="Normal 3 3 3 4 3 2 3" xfId="4971" xr:uid="{00000000-0005-0000-0000-000032240000}"/>
    <cellStyle name="Normal 3 3 3 4 3 2 3 2" xfId="12167" xr:uid="{00000000-0005-0000-0000-000033240000}"/>
    <cellStyle name="Normal 3 3 3 4 3 2 4" xfId="8569" xr:uid="{00000000-0005-0000-0000-000034240000}"/>
    <cellStyle name="Normal 3 3 3 4 3 3" xfId="2249" xr:uid="{00000000-0005-0000-0000-000035240000}"/>
    <cellStyle name="Normal 3 3 3 4 3 3 2" xfId="5847" xr:uid="{00000000-0005-0000-0000-000036240000}"/>
    <cellStyle name="Normal 3 3 3 4 3 3 2 2" xfId="13043" xr:uid="{00000000-0005-0000-0000-000037240000}"/>
    <cellStyle name="Normal 3 3 3 4 3 3 3" xfId="9445" xr:uid="{00000000-0005-0000-0000-000038240000}"/>
    <cellStyle name="Normal 3 3 3 4 3 4" xfId="4095" xr:uid="{00000000-0005-0000-0000-000039240000}"/>
    <cellStyle name="Normal 3 3 3 4 3 4 2" xfId="11291" xr:uid="{00000000-0005-0000-0000-00003A240000}"/>
    <cellStyle name="Normal 3 3 3 4 3 5" xfId="7693" xr:uid="{00000000-0005-0000-0000-00003B240000}"/>
    <cellStyle name="Normal 3 3 3 4 4" xfId="789" xr:uid="{00000000-0005-0000-0000-00003C240000}"/>
    <cellStyle name="Normal 3 3 3 4 4 2" xfId="1665" xr:uid="{00000000-0005-0000-0000-00003D240000}"/>
    <cellStyle name="Normal 3 3 3 4 4 2 2" xfId="3417" xr:uid="{00000000-0005-0000-0000-00003E240000}"/>
    <cellStyle name="Normal 3 3 3 4 4 2 2 2" xfId="7015" xr:uid="{00000000-0005-0000-0000-00003F240000}"/>
    <cellStyle name="Normal 3 3 3 4 4 2 2 2 2" xfId="14211" xr:uid="{00000000-0005-0000-0000-000040240000}"/>
    <cellStyle name="Normal 3 3 3 4 4 2 2 3" xfId="10613" xr:uid="{00000000-0005-0000-0000-000041240000}"/>
    <cellStyle name="Normal 3 3 3 4 4 2 3" xfId="5263" xr:uid="{00000000-0005-0000-0000-000042240000}"/>
    <cellStyle name="Normal 3 3 3 4 4 2 3 2" xfId="12459" xr:uid="{00000000-0005-0000-0000-000043240000}"/>
    <cellStyle name="Normal 3 3 3 4 4 2 4" xfId="8861" xr:uid="{00000000-0005-0000-0000-000044240000}"/>
    <cellStyle name="Normal 3 3 3 4 4 3" xfId="2541" xr:uid="{00000000-0005-0000-0000-000045240000}"/>
    <cellStyle name="Normal 3 3 3 4 4 3 2" xfId="6139" xr:uid="{00000000-0005-0000-0000-000046240000}"/>
    <cellStyle name="Normal 3 3 3 4 4 3 2 2" xfId="13335" xr:uid="{00000000-0005-0000-0000-000047240000}"/>
    <cellStyle name="Normal 3 3 3 4 4 3 3" xfId="9737" xr:uid="{00000000-0005-0000-0000-000048240000}"/>
    <cellStyle name="Normal 3 3 3 4 4 4" xfId="4387" xr:uid="{00000000-0005-0000-0000-000049240000}"/>
    <cellStyle name="Normal 3 3 3 4 4 4 2" xfId="11583" xr:uid="{00000000-0005-0000-0000-00004A240000}"/>
    <cellStyle name="Normal 3 3 3 4 4 5" xfId="7985" xr:uid="{00000000-0005-0000-0000-00004B240000}"/>
    <cellStyle name="Normal 3 3 3 4 5" xfId="1081" xr:uid="{00000000-0005-0000-0000-00004C240000}"/>
    <cellStyle name="Normal 3 3 3 4 5 2" xfId="2833" xr:uid="{00000000-0005-0000-0000-00004D240000}"/>
    <cellStyle name="Normal 3 3 3 4 5 2 2" xfId="6431" xr:uid="{00000000-0005-0000-0000-00004E240000}"/>
    <cellStyle name="Normal 3 3 3 4 5 2 2 2" xfId="13627" xr:uid="{00000000-0005-0000-0000-00004F240000}"/>
    <cellStyle name="Normal 3 3 3 4 5 2 3" xfId="10029" xr:uid="{00000000-0005-0000-0000-000050240000}"/>
    <cellStyle name="Normal 3 3 3 4 5 3" xfId="4679" xr:uid="{00000000-0005-0000-0000-000051240000}"/>
    <cellStyle name="Normal 3 3 3 4 5 3 2" xfId="11875" xr:uid="{00000000-0005-0000-0000-000052240000}"/>
    <cellStyle name="Normal 3 3 3 4 5 4" xfId="8277" xr:uid="{00000000-0005-0000-0000-000053240000}"/>
    <cellStyle name="Normal 3 3 3 4 6" xfId="1957" xr:uid="{00000000-0005-0000-0000-000054240000}"/>
    <cellStyle name="Normal 3 3 3 4 6 2" xfId="5555" xr:uid="{00000000-0005-0000-0000-000055240000}"/>
    <cellStyle name="Normal 3 3 3 4 6 2 2" xfId="12751" xr:uid="{00000000-0005-0000-0000-000056240000}"/>
    <cellStyle name="Normal 3 3 3 4 6 3" xfId="9153" xr:uid="{00000000-0005-0000-0000-000057240000}"/>
    <cellStyle name="Normal 3 3 3 4 7" xfId="3723" xr:uid="{00000000-0005-0000-0000-000058240000}"/>
    <cellStyle name="Normal 3 3 3 4 7 2" xfId="7321" xr:uid="{00000000-0005-0000-0000-000059240000}"/>
    <cellStyle name="Normal 3 3 3 4 7 2 2" xfId="14517" xr:uid="{00000000-0005-0000-0000-00005A240000}"/>
    <cellStyle name="Normal 3 3 3 4 7 3" xfId="10919" xr:uid="{00000000-0005-0000-0000-00005B240000}"/>
    <cellStyle name="Normal 3 3 3 4 8" xfId="3803" xr:uid="{00000000-0005-0000-0000-00005C240000}"/>
    <cellStyle name="Normal 3 3 3 4 8 2" xfId="10999" xr:uid="{00000000-0005-0000-0000-00005D240000}"/>
    <cellStyle name="Normal 3 3 3 4 9" xfId="7401" xr:uid="{00000000-0005-0000-0000-00005E240000}"/>
    <cellStyle name="Normal 3 3 3 5" xfId="50" xr:uid="{00000000-0005-0000-0000-00005F240000}"/>
    <cellStyle name="Normal 3 3 3 5 10" xfId="222" xr:uid="{00000000-0005-0000-0000-000060240000}"/>
    <cellStyle name="Normal 3 3 3 5 2" xfId="370" xr:uid="{00000000-0005-0000-0000-000061240000}"/>
    <cellStyle name="Normal 3 3 3 5 2 2" xfId="662" xr:uid="{00000000-0005-0000-0000-000062240000}"/>
    <cellStyle name="Normal 3 3 3 5 2 2 2" xfId="1541" xr:uid="{00000000-0005-0000-0000-000063240000}"/>
    <cellStyle name="Normal 3 3 3 5 2 2 2 2" xfId="3293" xr:uid="{00000000-0005-0000-0000-000064240000}"/>
    <cellStyle name="Normal 3 3 3 5 2 2 2 2 2" xfId="6891" xr:uid="{00000000-0005-0000-0000-000065240000}"/>
    <cellStyle name="Normal 3 3 3 5 2 2 2 2 2 2" xfId="14087" xr:uid="{00000000-0005-0000-0000-000066240000}"/>
    <cellStyle name="Normal 3 3 3 5 2 2 2 2 3" xfId="10489" xr:uid="{00000000-0005-0000-0000-000067240000}"/>
    <cellStyle name="Normal 3 3 3 5 2 2 2 3" xfId="5139" xr:uid="{00000000-0005-0000-0000-000068240000}"/>
    <cellStyle name="Normal 3 3 3 5 2 2 2 3 2" xfId="12335" xr:uid="{00000000-0005-0000-0000-000069240000}"/>
    <cellStyle name="Normal 3 3 3 5 2 2 2 4" xfId="8737" xr:uid="{00000000-0005-0000-0000-00006A240000}"/>
    <cellStyle name="Normal 3 3 3 5 2 2 3" xfId="2417" xr:uid="{00000000-0005-0000-0000-00006B240000}"/>
    <cellStyle name="Normal 3 3 3 5 2 2 3 2" xfId="6015" xr:uid="{00000000-0005-0000-0000-00006C240000}"/>
    <cellStyle name="Normal 3 3 3 5 2 2 3 2 2" xfId="13211" xr:uid="{00000000-0005-0000-0000-00006D240000}"/>
    <cellStyle name="Normal 3 3 3 5 2 2 3 3" xfId="9613" xr:uid="{00000000-0005-0000-0000-00006E240000}"/>
    <cellStyle name="Normal 3 3 3 5 2 2 4" xfId="4263" xr:uid="{00000000-0005-0000-0000-00006F240000}"/>
    <cellStyle name="Normal 3 3 3 5 2 2 4 2" xfId="11459" xr:uid="{00000000-0005-0000-0000-000070240000}"/>
    <cellStyle name="Normal 3 3 3 5 2 2 5" xfId="7861" xr:uid="{00000000-0005-0000-0000-000071240000}"/>
    <cellStyle name="Normal 3 3 3 5 2 3" xfId="957" xr:uid="{00000000-0005-0000-0000-000072240000}"/>
    <cellStyle name="Normal 3 3 3 5 2 3 2" xfId="1833" xr:uid="{00000000-0005-0000-0000-000073240000}"/>
    <cellStyle name="Normal 3 3 3 5 2 3 2 2" xfId="3585" xr:uid="{00000000-0005-0000-0000-000074240000}"/>
    <cellStyle name="Normal 3 3 3 5 2 3 2 2 2" xfId="7183" xr:uid="{00000000-0005-0000-0000-000075240000}"/>
    <cellStyle name="Normal 3 3 3 5 2 3 2 2 2 2" xfId="14379" xr:uid="{00000000-0005-0000-0000-000076240000}"/>
    <cellStyle name="Normal 3 3 3 5 2 3 2 2 3" xfId="10781" xr:uid="{00000000-0005-0000-0000-000077240000}"/>
    <cellStyle name="Normal 3 3 3 5 2 3 2 3" xfId="5431" xr:uid="{00000000-0005-0000-0000-000078240000}"/>
    <cellStyle name="Normal 3 3 3 5 2 3 2 3 2" xfId="12627" xr:uid="{00000000-0005-0000-0000-000079240000}"/>
    <cellStyle name="Normal 3 3 3 5 2 3 2 4" xfId="9029" xr:uid="{00000000-0005-0000-0000-00007A240000}"/>
    <cellStyle name="Normal 3 3 3 5 2 3 3" xfId="2709" xr:uid="{00000000-0005-0000-0000-00007B240000}"/>
    <cellStyle name="Normal 3 3 3 5 2 3 3 2" xfId="6307" xr:uid="{00000000-0005-0000-0000-00007C240000}"/>
    <cellStyle name="Normal 3 3 3 5 2 3 3 2 2" xfId="13503" xr:uid="{00000000-0005-0000-0000-00007D240000}"/>
    <cellStyle name="Normal 3 3 3 5 2 3 3 3" xfId="9905" xr:uid="{00000000-0005-0000-0000-00007E240000}"/>
    <cellStyle name="Normal 3 3 3 5 2 3 4" xfId="4555" xr:uid="{00000000-0005-0000-0000-00007F240000}"/>
    <cellStyle name="Normal 3 3 3 5 2 3 4 2" xfId="11751" xr:uid="{00000000-0005-0000-0000-000080240000}"/>
    <cellStyle name="Normal 3 3 3 5 2 3 5" xfId="8153" xr:uid="{00000000-0005-0000-0000-000081240000}"/>
    <cellStyle name="Normal 3 3 3 5 2 4" xfId="1249" xr:uid="{00000000-0005-0000-0000-000082240000}"/>
    <cellStyle name="Normal 3 3 3 5 2 4 2" xfId="3001" xr:uid="{00000000-0005-0000-0000-000083240000}"/>
    <cellStyle name="Normal 3 3 3 5 2 4 2 2" xfId="6599" xr:uid="{00000000-0005-0000-0000-000084240000}"/>
    <cellStyle name="Normal 3 3 3 5 2 4 2 2 2" xfId="13795" xr:uid="{00000000-0005-0000-0000-000085240000}"/>
    <cellStyle name="Normal 3 3 3 5 2 4 2 3" xfId="10197" xr:uid="{00000000-0005-0000-0000-000086240000}"/>
    <cellStyle name="Normal 3 3 3 5 2 4 3" xfId="4847" xr:uid="{00000000-0005-0000-0000-000087240000}"/>
    <cellStyle name="Normal 3 3 3 5 2 4 3 2" xfId="12043" xr:uid="{00000000-0005-0000-0000-000088240000}"/>
    <cellStyle name="Normal 3 3 3 5 2 4 4" xfId="8445" xr:uid="{00000000-0005-0000-0000-000089240000}"/>
    <cellStyle name="Normal 3 3 3 5 2 5" xfId="2125" xr:uid="{00000000-0005-0000-0000-00008A240000}"/>
    <cellStyle name="Normal 3 3 3 5 2 5 2" xfId="5723" xr:uid="{00000000-0005-0000-0000-00008B240000}"/>
    <cellStyle name="Normal 3 3 3 5 2 5 2 2" xfId="12919" xr:uid="{00000000-0005-0000-0000-00008C240000}"/>
    <cellStyle name="Normal 3 3 3 5 2 5 3" xfId="9321" xr:uid="{00000000-0005-0000-0000-00008D240000}"/>
    <cellStyle name="Normal 3 3 3 5 2 6" xfId="3971" xr:uid="{00000000-0005-0000-0000-00008E240000}"/>
    <cellStyle name="Normal 3 3 3 5 2 6 2" xfId="11167" xr:uid="{00000000-0005-0000-0000-00008F240000}"/>
    <cellStyle name="Normal 3 3 3 5 2 7" xfId="7569" xr:uid="{00000000-0005-0000-0000-000090240000}"/>
    <cellStyle name="Normal 3 3 3 5 3" xfId="516" xr:uid="{00000000-0005-0000-0000-000091240000}"/>
    <cellStyle name="Normal 3 3 3 5 3 2" xfId="1395" xr:uid="{00000000-0005-0000-0000-000092240000}"/>
    <cellStyle name="Normal 3 3 3 5 3 2 2" xfId="3147" xr:uid="{00000000-0005-0000-0000-000093240000}"/>
    <cellStyle name="Normal 3 3 3 5 3 2 2 2" xfId="6745" xr:uid="{00000000-0005-0000-0000-000094240000}"/>
    <cellStyle name="Normal 3 3 3 5 3 2 2 2 2" xfId="13941" xr:uid="{00000000-0005-0000-0000-000095240000}"/>
    <cellStyle name="Normal 3 3 3 5 3 2 2 3" xfId="10343" xr:uid="{00000000-0005-0000-0000-000096240000}"/>
    <cellStyle name="Normal 3 3 3 5 3 2 3" xfId="4993" xr:uid="{00000000-0005-0000-0000-000097240000}"/>
    <cellStyle name="Normal 3 3 3 5 3 2 3 2" xfId="12189" xr:uid="{00000000-0005-0000-0000-000098240000}"/>
    <cellStyle name="Normal 3 3 3 5 3 2 4" xfId="8591" xr:uid="{00000000-0005-0000-0000-000099240000}"/>
    <cellStyle name="Normal 3 3 3 5 3 3" xfId="2271" xr:uid="{00000000-0005-0000-0000-00009A240000}"/>
    <cellStyle name="Normal 3 3 3 5 3 3 2" xfId="5869" xr:uid="{00000000-0005-0000-0000-00009B240000}"/>
    <cellStyle name="Normal 3 3 3 5 3 3 2 2" xfId="13065" xr:uid="{00000000-0005-0000-0000-00009C240000}"/>
    <cellStyle name="Normal 3 3 3 5 3 3 3" xfId="9467" xr:uid="{00000000-0005-0000-0000-00009D240000}"/>
    <cellStyle name="Normal 3 3 3 5 3 4" xfId="4117" xr:uid="{00000000-0005-0000-0000-00009E240000}"/>
    <cellStyle name="Normal 3 3 3 5 3 4 2" xfId="11313" xr:uid="{00000000-0005-0000-0000-00009F240000}"/>
    <cellStyle name="Normal 3 3 3 5 3 5" xfId="7715" xr:uid="{00000000-0005-0000-0000-0000A0240000}"/>
    <cellStyle name="Normal 3 3 3 5 4" xfId="811" xr:uid="{00000000-0005-0000-0000-0000A1240000}"/>
    <cellStyle name="Normal 3 3 3 5 4 2" xfId="1687" xr:uid="{00000000-0005-0000-0000-0000A2240000}"/>
    <cellStyle name="Normal 3 3 3 5 4 2 2" xfId="3439" xr:uid="{00000000-0005-0000-0000-0000A3240000}"/>
    <cellStyle name="Normal 3 3 3 5 4 2 2 2" xfId="7037" xr:uid="{00000000-0005-0000-0000-0000A4240000}"/>
    <cellStyle name="Normal 3 3 3 5 4 2 2 2 2" xfId="14233" xr:uid="{00000000-0005-0000-0000-0000A5240000}"/>
    <cellStyle name="Normal 3 3 3 5 4 2 2 3" xfId="10635" xr:uid="{00000000-0005-0000-0000-0000A6240000}"/>
    <cellStyle name="Normal 3 3 3 5 4 2 3" xfId="5285" xr:uid="{00000000-0005-0000-0000-0000A7240000}"/>
    <cellStyle name="Normal 3 3 3 5 4 2 3 2" xfId="12481" xr:uid="{00000000-0005-0000-0000-0000A8240000}"/>
    <cellStyle name="Normal 3 3 3 5 4 2 4" xfId="8883" xr:uid="{00000000-0005-0000-0000-0000A9240000}"/>
    <cellStyle name="Normal 3 3 3 5 4 3" xfId="2563" xr:uid="{00000000-0005-0000-0000-0000AA240000}"/>
    <cellStyle name="Normal 3 3 3 5 4 3 2" xfId="6161" xr:uid="{00000000-0005-0000-0000-0000AB240000}"/>
    <cellStyle name="Normal 3 3 3 5 4 3 2 2" xfId="13357" xr:uid="{00000000-0005-0000-0000-0000AC240000}"/>
    <cellStyle name="Normal 3 3 3 5 4 3 3" xfId="9759" xr:uid="{00000000-0005-0000-0000-0000AD240000}"/>
    <cellStyle name="Normal 3 3 3 5 4 4" xfId="4409" xr:uid="{00000000-0005-0000-0000-0000AE240000}"/>
    <cellStyle name="Normal 3 3 3 5 4 4 2" xfId="11605" xr:uid="{00000000-0005-0000-0000-0000AF240000}"/>
    <cellStyle name="Normal 3 3 3 5 4 5" xfId="8007" xr:uid="{00000000-0005-0000-0000-0000B0240000}"/>
    <cellStyle name="Normal 3 3 3 5 5" xfId="1103" xr:uid="{00000000-0005-0000-0000-0000B1240000}"/>
    <cellStyle name="Normal 3 3 3 5 5 2" xfId="2855" xr:uid="{00000000-0005-0000-0000-0000B2240000}"/>
    <cellStyle name="Normal 3 3 3 5 5 2 2" xfId="6453" xr:uid="{00000000-0005-0000-0000-0000B3240000}"/>
    <cellStyle name="Normal 3 3 3 5 5 2 2 2" xfId="13649" xr:uid="{00000000-0005-0000-0000-0000B4240000}"/>
    <cellStyle name="Normal 3 3 3 5 5 2 3" xfId="10051" xr:uid="{00000000-0005-0000-0000-0000B5240000}"/>
    <cellStyle name="Normal 3 3 3 5 5 3" xfId="4701" xr:uid="{00000000-0005-0000-0000-0000B6240000}"/>
    <cellStyle name="Normal 3 3 3 5 5 3 2" xfId="11897" xr:uid="{00000000-0005-0000-0000-0000B7240000}"/>
    <cellStyle name="Normal 3 3 3 5 5 4" xfId="8299" xr:uid="{00000000-0005-0000-0000-0000B8240000}"/>
    <cellStyle name="Normal 3 3 3 5 6" xfId="1979" xr:uid="{00000000-0005-0000-0000-0000B9240000}"/>
    <cellStyle name="Normal 3 3 3 5 6 2" xfId="5577" xr:uid="{00000000-0005-0000-0000-0000BA240000}"/>
    <cellStyle name="Normal 3 3 3 5 6 2 2" xfId="12773" xr:uid="{00000000-0005-0000-0000-0000BB240000}"/>
    <cellStyle name="Normal 3 3 3 5 6 3" xfId="9175" xr:uid="{00000000-0005-0000-0000-0000BC240000}"/>
    <cellStyle name="Normal 3 3 3 5 7" xfId="3665" xr:uid="{00000000-0005-0000-0000-0000BD240000}"/>
    <cellStyle name="Normal 3 3 3 5 7 2" xfId="7263" xr:uid="{00000000-0005-0000-0000-0000BE240000}"/>
    <cellStyle name="Normal 3 3 3 5 7 2 2" xfId="14459" xr:uid="{00000000-0005-0000-0000-0000BF240000}"/>
    <cellStyle name="Normal 3 3 3 5 7 3" xfId="10861" xr:uid="{00000000-0005-0000-0000-0000C0240000}"/>
    <cellStyle name="Normal 3 3 3 5 8" xfId="3825" xr:uid="{00000000-0005-0000-0000-0000C1240000}"/>
    <cellStyle name="Normal 3 3 3 5 8 2" xfId="11021" xr:uid="{00000000-0005-0000-0000-0000C2240000}"/>
    <cellStyle name="Normal 3 3 3 5 9" xfId="7423" xr:uid="{00000000-0005-0000-0000-0000C3240000}"/>
    <cellStyle name="Normal 3 3 3 6" xfId="290" xr:uid="{00000000-0005-0000-0000-0000C4240000}"/>
    <cellStyle name="Normal 3 3 3 6 2" xfId="582" xr:uid="{00000000-0005-0000-0000-0000C5240000}"/>
    <cellStyle name="Normal 3 3 3 6 2 2" xfId="1461" xr:uid="{00000000-0005-0000-0000-0000C6240000}"/>
    <cellStyle name="Normal 3 3 3 6 2 2 2" xfId="3213" xr:uid="{00000000-0005-0000-0000-0000C7240000}"/>
    <cellStyle name="Normal 3 3 3 6 2 2 2 2" xfId="6811" xr:uid="{00000000-0005-0000-0000-0000C8240000}"/>
    <cellStyle name="Normal 3 3 3 6 2 2 2 2 2" xfId="14007" xr:uid="{00000000-0005-0000-0000-0000C9240000}"/>
    <cellStyle name="Normal 3 3 3 6 2 2 2 3" xfId="10409" xr:uid="{00000000-0005-0000-0000-0000CA240000}"/>
    <cellStyle name="Normal 3 3 3 6 2 2 3" xfId="5059" xr:uid="{00000000-0005-0000-0000-0000CB240000}"/>
    <cellStyle name="Normal 3 3 3 6 2 2 3 2" xfId="12255" xr:uid="{00000000-0005-0000-0000-0000CC240000}"/>
    <cellStyle name="Normal 3 3 3 6 2 2 4" xfId="8657" xr:uid="{00000000-0005-0000-0000-0000CD240000}"/>
    <cellStyle name="Normal 3 3 3 6 2 3" xfId="2337" xr:uid="{00000000-0005-0000-0000-0000CE240000}"/>
    <cellStyle name="Normal 3 3 3 6 2 3 2" xfId="5935" xr:uid="{00000000-0005-0000-0000-0000CF240000}"/>
    <cellStyle name="Normal 3 3 3 6 2 3 2 2" xfId="13131" xr:uid="{00000000-0005-0000-0000-0000D0240000}"/>
    <cellStyle name="Normal 3 3 3 6 2 3 3" xfId="9533" xr:uid="{00000000-0005-0000-0000-0000D1240000}"/>
    <cellStyle name="Normal 3 3 3 6 2 4" xfId="4183" xr:uid="{00000000-0005-0000-0000-0000D2240000}"/>
    <cellStyle name="Normal 3 3 3 6 2 4 2" xfId="11379" xr:uid="{00000000-0005-0000-0000-0000D3240000}"/>
    <cellStyle name="Normal 3 3 3 6 2 5" xfId="7781" xr:uid="{00000000-0005-0000-0000-0000D4240000}"/>
    <cellStyle name="Normal 3 3 3 6 3" xfId="877" xr:uid="{00000000-0005-0000-0000-0000D5240000}"/>
    <cellStyle name="Normal 3 3 3 6 3 2" xfId="1753" xr:uid="{00000000-0005-0000-0000-0000D6240000}"/>
    <cellStyle name="Normal 3 3 3 6 3 2 2" xfId="3505" xr:uid="{00000000-0005-0000-0000-0000D7240000}"/>
    <cellStyle name="Normal 3 3 3 6 3 2 2 2" xfId="7103" xr:uid="{00000000-0005-0000-0000-0000D8240000}"/>
    <cellStyle name="Normal 3 3 3 6 3 2 2 2 2" xfId="14299" xr:uid="{00000000-0005-0000-0000-0000D9240000}"/>
    <cellStyle name="Normal 3 3 3 6 3 2 2 3" xfId="10701" xr:uid="{00000000-0005-0000-0000-0000DA240000}"/>
    <cellStyle name="Normal 3 3 3 6 3 2 3" xfId="5351" xr:uid="{00000000-0005-0000-0000-0000DB240000}"/>
    <cellStyle name="Normal 3 3 3 6 3 2 3 2" xfId="12547" xr:uid="{00000000-0005-0000-0000-0000DC240000}"/>
    <cellStyle name="Normal 3 3 3 6 3 2 4" xfId="8949" xr:uid="{00000000-0005-0000-0000-0000DD240000}"/>
    <cellStyle name="Normal 3 3 3 6 3 3" xfId="2629" xr:uid="{00000000-0005-0000-0000-0000DE240000}"/>
    <cellStyle name="Normal 3 3 3 6 3 3 2" xfId="6227" xr:uid="{00000000-0005-0000-0000-0000DF240000}"/>
    <cellStyle name="Normal 3 3 3 6 3 3 2 2" xfId="13423" xr:uid="{00000000-0005-0000-0000-0000E0240000}"/>
    <cellStyle name="Normal 3 3 3 6 3 3 3" xfId="9825" xr:uid="{00000000-0005-0000-0000-0000E1240000}"/>
    <cellStyle name="Normal 3 3 3 6 3 4" xfId="4475" xr:uid="{00000000-0005-0000-0000-0000E2240000}"/>
    <cellStyle name="Normal 3 3 3 6 3 4 2" xfId="11671" xr:uid="{00000000-0005-0000-0000-0000E3240000}"/>
    <cellStyle name="Normal 3 3 3 6 3 5" xfId="8073" xr:uid="{00000000-0005-0000-0000-0000E4240000}"/>
    <cellStyle name="Normal 3 3 3 6 4" xfId="1169" xr:uid="{00000000-0005-0000-0000-0000E5240000}"/>
    <cellStyle name="Normal 3 3 3 6 4 2" xfId="2921" xr:uid="{00000000-0005-0000-0000-0000E6240000}"/>
    <cellStyle name="Normal 3 3 3 6 4 2 2" xfId="6519" xr:uid="{00000000-0005-0000-0000-0000E7240000}"/>
    <cellStyle name="Normal 3 3 3 6 4 2 2 2" xfId="13715" xr:uid="{00000000-0005-0000-0000-0000E8240000}"/>
    <cellStyle name="Normal 3 3 3 6 4 2 3" xfId="10117" xr:uid="{00000000-0005-0000-0000-0000E9240000}"/>
    <cellStyle name="Normal 3 3 3 6 4 3" xfId="4767" xr:uid="{00000000-0005-0000-0000-0000EA240000}"/>
    <cellStyle name="Normal 3 3 3 6 4 3 2" xfId="11963" xr:uid="{00000000-0005-0000-0000-0000EB240000}"/>
    <cellStyle name="Normal 3 3 3 6 4 4" xfId="8365" xr:uid="{00000000-0005-0000-0000-0000EC240000}"/>
    <cellStyle name="Normal 3 3 3 6 5" xfId="2045" xr:uid="{00000000-0005-0000-0000-0000ED240000}"/>
    <cellStyle name="Normal 3 3 3 6 5 2" xfId="5643" xr:uid="{00000000-0005-0000-0000-0000EE240000}"/>
    <cellStyle name="Normal 3 3 3 6 5 2 2" xfId="12839" xr:uid="{00000000-0005-0000-0000-0000EF240000}"/>
    <cellStyle name="Normal 3 3 3 6 5 3" xfId="9241" xr:uid="{00000000-0005-0000-0000-0000F0240000}"/>
    <cellStyle name="Normal 3 3 3 6 6" xfId="3891" xr:uid="{00000000-0005-0000-0000-0000F1240000}"/>
    <cellStyle name="Normal 3 3 3 6 6 2" xfId="11087" xr:uid="{00000000-0005-0000-0000-0000F2240000}"/>
    <cellStyle name="Normal 3 3 3 6 7" xfId="7489" xr:uid="{00000000-0005-0000-0000-0000F3240000}"/>
    <cellStyle name="Normal 3 3 3 7" xfId="436" xr:uid="{00000000-0005-0000-0000-0000F4240000}"/>
    <cellStyle name="Normal 3 3 3 7 2" xfId="1315" xr:uid="{00000000-0005-0000-0000-0000F5240000}"/>
    <cellStyle name="Normal 3 3 3 7 2 2" xfId="3067" xr:uid="{00000000-0005-0000-0000-0000F6240000}"/>
    <cellStyle name="Normal 3 3 3 7 2 2 2" xfId="6665" xr:uid="{00000000-0005-0000-0000-0000F7240000}"/>
    <cellStyle name="Normal 3 3 3 7 2 2 2 2" xfId="13861" xr:uid="{00000000-0005-0000-0000-0000F8240000}"/>
    <cellStyle name="Normal 3 3 3 7 2 2 3" xfId="10263" xr:uid="{00000000-0005-0000-0000-0000F9240000}"/>
    <cellStyle name="Normal 3 3 3 7 2 3" xfId="4913" xr:uid="{00000000-0005-0000-0000-0000FA240000}"/>
    <cellStyle name="Normal 3 3 3 7 2 3 2" xfId="12109" xr:uid="{00000000-0005-0000-0000-0000FB240000}"/>
    <cellStyle name="Normal 3 3 3 7 2 4" xfId="8511" xr:uid="{00000000-0005-0000-0000-0000FC240000}"/>
    <cellStyle name="Normal 3 3 3 7 3" xfId="2191" xr:uid="{00000000-0005-0000-0000-0000FD240000}"/>
    <cellStyle name="Normal 3 3 3 7 3 2" xfId="5789" xr:uid="{00000000-0005-0000-0000-0000FE240000}"/>
    <cellStyle name="Normal 3 3 3 7 3 2 2" xfId="12985" xr:uid="{00000000-0005-0000-0000-0000FF240000}"/>
    <cellStyle name="Normal 3 3 3 7 3 3" xfId="9387" xr:uid="{00000000-0005-0000-0000-000000250000}"/>
    <cellStyle name="Normal 3 3 3 7 4" xfId="4037" xr:uid="{00000000-0005-0000-0000-000001250000}"/>
    <cellStyle name="Normal 3 3 3 7 4 2" xfId="11233" xr:uid="{00000000-0005-0000-0000-000002250000}"/>
    <cellStyle name="Normal 3 3 3 7 5" xfId="7635" xr:uid="{00000000-0005-0000-0000-000003250000}"/>
    <cellStyle name="Normal 3 3 3 8" xfId="731" xr:uid="{00000000-0005-0000-0000-000004250000}"/>
    <cellStyle name="Normal 3 3 3 8 2" xfId="1607" xr:uid="{00000000-0005-0000-0000-000005250000}"/>
    <cellStyle name="Normal 3 3 3 8 2 2" xfId="3359" xr:uid="{00000000-0005-0000-0000-000006250000}"/>
    <cellStyle name="Normal 3 3 3 8 2 2 2" xfId="6957" xr:uid="{00000000-0005-0000-0000-000007250000}"/>
    <cellStyle name="Normal 3 3 3 8 2 2 2 2" xfId="14153" xr:uid="{00000000-0005-0000-0000-000008250000}"/>
    <cellStyle name="Normal 3 3 3 8 2 2 3" xfId="10555" xr:uid="{00000000-0005-0000-0000-000009250000}"/>
    <cellStyle name="Normal 3 3 3 8 2 3" xfId="5205" xr:uid="{00000000-0005-0000-0000-00000A250000}"/>
    <cellStyle name="Normal 3 3 3 8 2 3 2" xfId="12401" xr:uid="{00000000-0005-0000-0000-00000B250000}"/>
    <cellStyle name="Normal 3 3 3 8 2 4" xfId="8803" xr:uid="{00000000-0005-0000-0000-00000C250000}"/>
    <cellStyle name="Normal 3 3 3 8 3" xfId="2483" xr:uid="{00000000-0005-0000-0000-00000D250000}"/>
    <cellStyle name="Normal 3 3 3 8 3 2" xfId="6081" xr:uid="{00000000-0005-0000-0000-00000E250000}"/>
    <cellStyle name="Normal 3 3 3 8 3 2 2" xfId="13277" xr:uid="{00000000-0005-0000-0000-00000F250000}"/>
    <cellStyle name="Normal 3 3 3 8 3 3" xfId="9679" xr:uid="{00000000-0005-0000-0000-000010250000}"/>
    <cellStyle name="Normal 3 3 3 8 4" xfId="4329" xr:uid="{00000000-0005-0000-0000-000011250000}"/>
    <cellStyle name="Normal 3 3 3 8 4 2" xfId="11525" xr:uid="{00000000-0005-0000-0000-000012250000}"/>
    <cellStyle name="Normal 3 3 3 8 5" xfId="7927" xr:uid="{00000000-0005-0000-0000-000013250000}"/>
    <cellStyle name="Normal 3 3 3 9" xfId="1023" xr:uid="{00000000-0005-0000-0000-000014250000}"/>
    <cellStyle name="Normal 3 3 3 9 2" xfId="2775" xr:uid="{00000000-0005-0000-0000-000015250000}"/>
    <cellStyle name="Normal 3 3 3 9 2 2" xfId="6373" xr:uid="{00000000-0005-0000-0000-000016250000}"/>
    <cellStyle name="Normal 3 3 3 9 2 2 2" xfId="13569" xr:uid="{00000000-0005-0000-0000-000017250000}"/>
    <cellStyle name="Normal 3 3 3 9 2 3" xfId="9971" xr:uid="{00000000-0005-0000-0000-000018250000}"/>
    <cellStyle name="Normal 3 3 3 9 3" xfId="4621" xr:uid="{00000000-0005-0000-0000-000019250000}"/>
    <cellStyle name="Normal 3 3 3 9 3 2" xfId="11817" xr:uid="{00000000-0005-0000-0000-00001A250000}"/>
    <cellStyle name="Normal 3 3 3 9 4" xfId="8219" xr:uid="{00000000-0005-0000-0000-00001B250000}"/>
    <cellStyle name="Normal 3 3 4" xfId="46" xr:uid="{00000000-0005-0000-0000-00001C250000}"/>
    <cellStyle name="Normal 3 3 4 10" xfId="3661" xr:uid="{00000000-0005-0000-0000-00001D250000}"/>
    <cellStyle name="Normal 3 3 4 10 2" xfId="7259" xr:uid="{00000000-0005-0000-0000-00001E250000}"/>
    <cellStyle name="Normal 3 3 4 10 2 2" xfId="14455" xr:uid="{00000000-0005-0000-0000-00001F250000}"/>
    <cellStyle name="Normal 3 3 4 10 3" xfId="10857" xr:uid="{00000000-0005-0000-0000-000020250000}"/>
    <cellStyle name="Normal 3 3 4 11" xfId="3741" xr:uid="{00000000-0005-0000-0000-000021250000}"/>
    <cellStyle name="Normal 3 3 4 11 2" xfId="10937" xr:uid="{00000000-0005-0000-0000-000022250000}"/>
    <cellStyle name="Normal 3 3 4 12" xfId="7339" xr:uid="{00000000-0005-0000-0000-000023250000}"/>
    <cellStyle name="Normal 3 3 4 13" xfId="133" xr:uid="{00000000-0005-0000-0000-000024250000}"/>
    <cellStyle name="Normal 3 3 4 2" xfId="68" xr:uid="{00000000-0005-0000-0000-000025250000}"/>
    <cellStyle name="Normal 3 3 4 2 10" xfId="7361" xr:uid="{00000000-0005-0000-0000-000026250000}"/>
    <cellStyle name="Normal 3 3 4 2 11" xfId="155" xr:uid="{00000000-0005-0000-0000-000027250000}"/>
    <cellStyle name="Normal 3 3 4 2 2" xfId="240" xr:uid="{00000000-0005-0000-0000-000028250000}"/>
    <cellStyle name="Normal 3 3 4 2 2 2" xfId="388" xr:uid="{00000000-0005-0000-0000-000029250000}"/>
    <cellStyle name="Normal 3 3 4 2 2 2 2" xfId="680" xr:uid="{00000000-0005-0000-0000-00002A250000}"/>
    <cellStyle name="Normal 3 3 4 2 2 2 2 2" xfId="1559" xr:uid="{00000000-0005-0000-0000-00002B250000}"/>
    <cellStyle name="Normal 3 3 4 2 2 2 2 2 2" xfId="3311" xr:uid="{00000000-0005-0000-0000-00002C250000}"/>
    <cellStyle name="Normal 3 3 4 2 2 2 2 2 2 2" xfId="6909" xr:uid="{00000000-0005-0000-0000-00002D250000}"/>
    <cellStyle name="Normal 3 3 4 2 2 2 2 2 2 2 2" xfId="14105" xr:uid="{00000000-0005-0000-0000-00002E250000}"/>
    <cellStyle name="Normal 3 3 4 2 2 2 2 2 2 3" xfId="10507" xr:uid="{00000000-0005-0000-0000-00002F250000}"/>
    <cellStyle name="Normal 3 3 4 2 2 2 2 2 3" xfId="5157" xr:uid="{00000000-0005-0000-0000-000030250000}"/>
    <cellStyle name="Normal 3 3 4 2 2 2 2 2 3 2" xfId="12353" xr:uid="{00000000-0005-0000-0000-000031250000}"/>
    <cellStyle name="Normal 3 3 4 2 2 2 2 2 4" xfId="8755" xr:uid="{00000000-0005-0000-0000-000032250000}"/>
    <cellStyle name="Normal 3 3 4 2 2 2 2 3" xfId="2435" xr:uid="{00000000-0005-0000-0000-000033250000}"/>
    <cellStyle name="Normal 3 3 4 2 2 2 2 3 2" xfId="6033" xr:uid="{00000000-0005-0000-0000-000034250000}"/>
    <cellStyle name="Normal 3 3 4 2 2 2 2 3 2 2" xfId="13229" xr:uid="{00000000-0005-0000-0000-000035250000}"/>
    <cellStyle name="Normal 3 3 4 2 2 2 2 3 3" xfId="9631" xr:uid="{00000000-0005-0000-0000-000036250000}"/>
    <cellStyle name="Normal 3 3 4 2 2 2 2 4" xfId="4281" xr:uid="{00000000-0005-0000-0000-000037250000}"/>
    <cellStyle name="Normal 3 3 4 2 2 2 2 4 2" xfId="11477" xr:uid="{00000000-0005-0000-0000-000038250000}"/>
    <cellStyle name="Normal 3 3 4 2 2 2 2 5" xfId="7879" xr:uid="{00000000-0005-0000-0000-000039250000}"/>
    <cellStyle name="Normal 3 3 4 2 2 2 3" xfId="975" xr:uid="{00000000-0005-0000-0000-00003A250000}"/>
    <cellStyle name="Normal 3 3 4 2 2 2 3 2" xfId="1851" xr:uid="{00000000-0005-0000-0000-00003B250000}"/>
    <cellStyle name="Normal 3 3 4 2 2 2 3 2 2" xfId="3603" xr:uid="{00000000-0005-0000-0000-00003C250000}"/>
    <cellStyle name="Normal 3 3 4 2 2 2 3 2 2 2" xfId="7201" xr:uid="{00000000-0005-0000-0000-00003D250000}"/>
    <cellStyle name="Normal 3 3 4 2 2 2 3 2 2 2 2" xfId="14397" xr:uid="{00000000-0005-0000-0000-00003E250000}"/>
    <cellStyle name="Normal 3 3 4 2 2 2 3 2 2 3" xfId="10799" xr:uid="{00000000-0005-0000-0000-00003F250000}"/>
    <cellStyle name="Normal 3 3 4 2 2 2 3 2 3" xfId="5449" xr:uid="{00000000-0005-0000-0000-000040250000}"/>
    <cellStyle name="Normal 3 3 4 2 2 2 3 2 3 2" xfId="12645" xr:uid="{00000000-0005-0000-0000-000041250000}"/>
    <cellStyle name="Normal 3 3 4 2 2 2 3 2 4" xfId="9047" xr:uid="{00000000-0005-0000-0000-000042250000}"/>
    <cellStyle name="Normal 3 3 4 2 2 2 3 3" xfId="2727" xr:uid="{00000000-0005-0000-0000-000043250000}"/>
    <cellStyle name="Normal 3 3 4 2 2 2 3 3 2" xfId="6325" xr:uid="{00000000-0005-0000-0000-000044250000}"/>
    <cellStyle name="Normal 3 3 4 2 2 2 3 3 2 2" xfId="13521" xr:uid="{00000000-0005-0000-0000-000045250000}"/>
    <cellStyle name="Normal 3 3 4 2 2 2 3 3 3" xfId="9923" xr:uid="{00000000-0005-0000-0000-000046250000}"/>
    <cellStyle name="Normal 3 3 4 2 2 2 3 4" xfId="4573" xr:uid="{00000000-0005-0000-0000-000047250000}"/>
    <cellStyle name="Normal 3 3 4 2 2 2 3 4 2" xfId="11769" xr:uid="{00000000-0005-0000-0000-000048250000}"/>
    <cellStyle name="Normal 3 3 4 2 2 2 3 5" xfId="8171" xr:uid="{00000000-0005-0000-0000-000049250000}"/>
    <cellStyle name="Normal 3 3 4 2 2 2 4" xfId="1267" xr:uid="{00000000-0005-0000-0000-00004A250000}"/>
    <cellStyle name="Normal 3 3 4 2 2 2 4 2" xfId="3019" xr:uid="{00000000-0005-0000-0000-00004B250000}"/>
    <cellStyle name="Normal 3 3 4 2 2 2 4 2 2" xfId="6617" xr:uid="{00000000-0005-0000-0000-00004C250000}"/>
    <cellStyle name="Normal 3 3 4 2 2 2 4 2 2 2" xfId="13813" xr:uid="{00000000-0005-0000-0000-00004D250000}"/>
    <cellStyle name="Normal 3 3 4 2 2 2 4 2 3" xfId="10215" xr:uid="{00000000-0005-0000-0000-00004E250000}"/>
    <cellStyle name="Normal 3 3 4 2 2 2 4 3" xfId="4865" xr:uid="{00000000-0005-0000-0000-00004F250000}"/>
    <cellStyle name="Normal 3 3 4 2 2 2 4 3 2" xfId="12061" xr:uid="{00000000-0005-0000-0000-000050250000}"/>
    <cellStyle name="Normal 3 3 4 2 2 2 4 4" xfId="8463" xr:uid="{00000000-0005-0000-0000-000051250000}"/>
    <cellStyle name="Normal 3 3 4 2 2 2 5" xfId="2143" xr:uid="{00000000-0005-0000-0000-000052250000}"/>
    <cellStyle name="Normal 3 3 4 2 2 2 5 2" xfId="5741" xr:uid="{00000000-0005-0000-0000-000053250000}"/>
    <cellStyle name="Normal 3 3 4 2 2 2 5 2 2" xfId="12937" xr:uid="{00000000-0005-0000-0000-000054250000}"/>
    <cellStyle name="Normal 3 3 4 2 2 2 5 3" xfId="9339" xr:uid="{00000000-0005-0000-0000-000055250000}"/>
    <cellStyle name="Normal 3 3 4 2 2 2 6" xfId="3989" xr:uid="{00000000-0005-0000-0000-000056250000}"/>
    <cellStyle name="Normal 3 3 4 2 2 2 6 2" xfId="11185" xr:uid="{00000000-0005-0000-0000-000057250000}"/>
    <cellStyle name="Normal 3 3 4 2 2 2 7" xfId="7587" xr:uid="{00000000-0005-0000-0000-000058250000}"/>
    <cellStyle name="Normal 3 3 4 2 2 3" xfId="534" xr:uid="{00000000-0005-0000-0000-000059250000}"/>
    <cellStyle name="Normal 3 3 4 2 2 3 2" xfId="1413" xr:uid="{00000000-0005-0000-0000-00005A250000}"/>
    <cellStyle name="Normal 3 3 4 2 2 3 2 2" xfId="3165" xr:uid="{00000000-0005-0000-0000-00005B250000}"/>
    <cellStyle name="Normal 3 3 4 2 2 3 2 2 2" xfId="6763" xr:uid="{00000000-0005-0000-0000-00005C250000}"/>
    <cellStyle name="Normal 3 3 4 2 2 3 2 2 2 2" xfId="13959" xr:uid="{00000000-0005-0000-0000-00005D250000}"/>
    <cellStyle name="Normal 3 3 4 2 2 3 2 2 3" xfId="10361" xr:uid="{00000000-0005-0000-0000-00005E250000}"/>
    <cellStyle name="Normal 3 3 4 2 2 3 2 3" xfId="5011" xr:uid="{00000000-0005-0000-0000-00005F250000}"/>
    <cellStyle name="Normal 3 3 4 2 2 3 2 3 2" xfId="12207" xr:uid="{00000000-0005-0000-0000-000060250000}"/>
    <cellStyle name="Normal 3 3 4 2 2 3 2 4" xfId="8609" xr:uid="{00000000-0005-0000-0000-000061250000}"/>
    <cellStyle name="Normal 3 3 4 2 2 3 3" xfId="2289" xr:uid="{00000000-0005-0000-0000-000062250000}"/>
    <cellStyle name="Normal 3 3 4 2 2 3 3 2" xfId="5887" xr:uid="{00000000-0005-0000-0000-000063250000}"/>
    <cellStyle name="Normal 3 3 4 2 2 3 3 2 2" xfId="13083" xr:uid="{00000000-0005-0000-0000-000064250000}"/>
    <cellStyle name="Normal 3 3 4 2 2 3 3 3" xfId="9485" xr:uid="{00000000-0005-0000-0000-000065250000}"/>
    <cellStyle name="Normal 3 3 4 2 2 3 4" xfId="4135" xr:uid="{00000000-0005-0000-0000-000066250000}"/>
    <cellStyle name="Normal 3 3 4 2 2 3 4 2" xfId="11331" xr:uid="{00000000-0005-0000-0000-000067250000}"/>
    <cellStyle name="Normal 3 3 4 2 2 3 5" xfId="7733" xr:uid="{00000000-0005-0000-0000-000068250000}"/>
    <cellStyle name="Normal 3 3 4 2 2 4" xfId="829" xr:uid="{00000000-0005-0000-0000-000069250000}"/>
    <cellStyle name="Normal 3 3 4 2 2 4 2" xfId="1705" xr:uid="{00000000-0005-0000-0000-00006A250000}"/>
    <cellStyle name="Normal 3 3 4 2 2 4 2 2" xfId="3457" xr:uid="{00000000-0005-0000-0000-00006B250000}"/>
    <cellStyle name="Normal 3 3 4 2 2 4 2 2 2" xfId="7055" xr:uid="{00000000-0005-0000-0000-00006C250000}"/>
    <cellStyle name="Normal 3 3 4 2 2 4 2 2 2 2" xfId="14251" xr:uid="{00000000-0005-0000-0000-00006D250000}"/>
    <cellStyle name="Normal 3 3 4 2 2 4 2 2 3" xfId="10653" xr:uid="{00000000-0005-0000-0000-00006E250000}"/>
    <cellStyle name="Normal 3 3 4 2 2 4 2 3" xfId="5303" xr:uid="{00000000-0005-0000-0000-00006F250000}"/>
    <cellStyle name="Normal 3 3 4 2 2 4 2 3 2" xfId="12499" xr:uid="{00000000-0005-0000-0000-000070250000}"/>
    <cellStyle name="Normal 3 3 4 2 2 4 2 4" xfId="8901" xr:uid="{00000000-0005-0000-0000-000071250000}"/>
    <cellStyle name="Normal 3 3 4 2 2 4 3" xfId="2581" xr:uid="{00000000-0005-0000-0000-000072250000}"/>
    <cellStyle name="Normal 3 3 4 2 2 4 3 2" xfId="6179" xr:uid="{00000000-0005-0000-0000-000073250000}"/>
    <cellStyle name="Normal 3 3 4 2 2 4 3 2 2" xfId="13375" xr:uid="{00000000-0005-0000-0000-000074250000}"/>
    <cellStyle name="Normal 3 3 4 2 2 4 3 3" xfId="9777" xr:uid="{00000000-0005-0000-0000-000075250000}"/>
    <cellStyle name="Normal 3 3 4 2 2 4 4" xfId="4427" xr:uid="{00000000-0005-0000-0000-000076250000}"/>
    <cellStyle name="Normal 3 3 4 2 2 4 4 2" xfId="11623" xr:uid="{00000000-0005-0000-0000-000077250000}"/>
    <cellStyle name="Normal 3 3 4 2 2 4 5" xfId="8025" xr:uid="{00000000-0005-0000-0000-000078250000}"/>
    <cellStyle name="Normal 3 3 4 2 2 5" xfId="1121" xr:uid="{00000000-0005-0000-0000-000079250000}"/>
    <cellStyle name="Normal 3 3 4 2 2 5 2" xfId="2873" xr:uid="{00000000-0005-0000-0000-00007A250000}"/>
    <cellStyle name="Normal 3 3 4 2 2 5 2 2" xfId="6471" xr:uid="{00000000-0005-0000-0000-00007B250000}"/>
    <cellStyle name="Normal 3 3 4 2 2 5 2 2 2" xfId="13667" xr:uid="{00000000-0005-0000-0000-00007C250000}"/>
    <cellStyle name="Normal 3 3 4 2 2 5 2 3" xfId="10069" xr:uid="{00000000-0005-0000-0000-00007D250000}"/>
    <cellStyle name="Normal 3 3 4 2 2 5 3" xfId="4719" xr:uid="{00000000-0005-0000-0000-00007E250000}"/>
    <cellStyle name="Normal 3 3 4 2 2 5 3 2" xfId="11915" xr:uid="{00000000-0005-0000-0000-00007F250000}"/>
    <cellStyle name="Normal 3 3 4 2 2 5 4" xfId="8317" xr:uid="{00000000-0005-0000-0000-000080250000}"/>
    <cellStyle name="Normal 3 3 4 2 2 6" xfId="1997" xr:uid="{00000000-0005-0000-0000-000081250000}"/>
    <cellStyle name="Normal 3 3 4 2 2 6 2" xfId="5595" xr:uid="{00000000-0005-0000-0000-000082250000}"/>
    <cellStyle name="Normal 3 3 4 2 2 6 2 2" xfId="12791" xr:uid="{00000000-0005-0000-0000-000083250000}"/>
    <cellStyle name="Normal 3 3 4 2 2 6 3" xfId="9193" xr:uid="{00000000-0005-0000-0000-000084250000}"/>
    <cellStyle name="Normal 3 3 4 2 2 7" xfId="3843" xr:uid="{00000000-0005-0000-0000-000085250000}"/>
    <cellStyle name="Normal 3 3 4 2 2 7 2" xfId="11039" xr:uid="{00000000-0005-0000-0000-000086250000}"/>
    <cellStyle name="Normal 3 3 4 2 2 8" xfId="7441" xr:uid="{00000000-0005-0000-0000-000087250000}"/>
    <cellStyle name="Normal 3 3 4 2 3" xfId="308" xr:uid="{00000000-0005-0000-0000-000088250000}"/>
    <cellStyle name="Normal 3 3 4 2 3 2" xfId="600" xr:uid="{00000000-0005-0000-0000-000089250000}"/>
    <cellStyle name="Normal 3 3 4 2 3 2 2" xfId="1479" xr:uid="{00000000-0005-0000-0000-00008A250000}"/>
    <cellStyle name="Normal 3 3 4 2 3 2 2 2" xfId="3231" xr:uid="{00000000-0005-0000-0000-00008B250000}"/>
    <cellStyle name="Normal 3 3 4 2 3 2 2 2 2" xfId="6829" xr:uid="{00000000-0005-0000-0000-00008C250000}"/>
    <cellStyle name="Normal 3 3 4 2 3 2 2 2 2 2" xfId="14025" xr:uid="{00000000-0005-0000-0000-00008D250000}"/>
    <cellStyle name="Normal 3 3 4 2 3 2 2 2 3" xfId="10427" xr:uid="{00000000-0005-0000-0000-00008E250000}"/>
    <cellStyle name="Normal 3 3 4 2 3 2 2 3" xfId="5077" xr:uid="{00000000-0005-0000-0000-00008F250000}"/>
    <cellStyle name="Normal 3 3 4 2 3 2 2 3 2" xfId="12273" xr:uid="{00000000-0005-0000-0000-000090250000}"/>
    <cellStyle name="Normal 3 3 4 2 3 2 2 4" xfId="8675" xr:uid="{00000000-0005-0000-0000-000091250000}"/>
    <cellStyle name="Normal 3 3 4 2 3 2 3" xfId="2355" xr:uid="{00000000-0005-0000-0000-000092250000}"/>
    <cellStyle name="Normal 3 3 4 2 3 2 3 2" xfId="5953" xr:uid="{00000000-0005-0000-0000-000093250000}"/>
    <cellStyle name="Normal 3 3 4 2 3 2 3 2 2" xfId="13149" xr:uid="{00000000-0005-0000-0000-000094250000}"/>
    <cellStyle name="Normal 3 3 4 2 3 2 3 3" xfId="9551" xr:uid="{00000000-0005-0000-0000-000095250000}"/>
    <cellStyle name="Normal 3 3 4 2 3 2 4" xfId="4201" xr:uid="{00000000-0005-0000-0000-000096250000}"/>
    <cellStyle name="Normal 3 3 4 2 3 2 4 2" xfId="11397" xr:uid="{00000000-0005-0000-0000-000097250000}"/>
    <cellStyle name="Normal 3 3 4 2 3 2 5" xfId="7799" xr:uid="{00000000-0005-0000-0000-000098250000}"/>
    <cellStyle name="Normal 3 3 4 2 3 3" xfId="895" xr:uid="{00000000-0005-0000-0000-000099250000}"/>
    <cellStyle name="Normal 3 3 4 2 3 3 2" xfId="1771" xr:uid="{00000000-0005-0000-0000-00009A250000}"/>
    <cellStyle name="Normal 3 3 4 2 3 3 2 2" xfId="3523" xr:uid="{00000000-0005-0000-0000-00009B250000}"/>
    <cellStyle name="Normal 3 3 4 2 3 3 2 2 2" xfId="7121" xr:uid="{00000000-0005-0000-0000-00009C250000}"/>
    <cellStyle name="Normal 3 3 4 2 3 3 2 2 2 2" xfId="14317" xr:uid="{00000000-0005-0000-0000-00009D250000}"/>
    <cellStyle name="Normal 3 3 4 2 3 3 2 2 3" xfId="10719" xr:uid="{00000000-0005-0000-0000-00009E250000}"/>
    <cellStyle name="Normal 3 3 4 2 3 3 2 3" xfId="5369" xr:uid="{00000000-0005-0000-0000-00009F250000}"/>
    <cellStyle name="Normal 3 3 4 2 3 3 2 3 2" xfId="12565" xr:uid="{00000000-0005-0000-0000-0000A0250000}"/>
    <cellStyle name="Normal 3 3 4 2 3 3 2 4" xfId="8967" xr:uid="{00000000-0005-0000-0000-0000A1250000}"/>
    <cellStyle name="Normal 3 3 4 2 3 3 3" xfId="2647" xr:uid="{00000000-0005-0000-0000-0000A2250000}"/>
    <cellStyle name="Normal 3 3 4 2 3 3 3 2" xfId="6245" xr:uid="{00000000-0005-0000-0000-0000A3250000}"/>
    <cellStyle name="Normal 3 3 4 2 3 3 3 2 2" xfId="13441" xr:uid="{00000000-0005-0000-0000-0000A4250000}"/>
    <cellStyle name="Normal 3 3 4 2 3 3 3 3" xfId="9843" xr:uid="{00000000-0005-0000-0000-0000A5250000}"/>
    <cellStyle name="Normal 3 3 4 2 3 3 4" xfId="4493" xr:uid="{00000000-0005-0000-0000-0000A6250000}"/>
    <cellStyle name="Normal 3 3 4 2 3 3 4 2" xfId="11689" xr:uid="{00000000-0005-0000-0000-0000A7250000}"/>
    <cellStyle name="Normal 3 3 4 2 3 3 5" xfId="8091" xr:uid="{00000000-0005-0000-0000-0000A8250000}"/>
    <cellStyle name="Normal 3 3 4 2 3 4" xfId="1187" xr:uid="{00000000-0005-0000-0000-0000A9250000}"/>
    <cellStyle name="Normal 3 3 4 2 3 4 2" xfId="2939" xr:uid="{00000000-0005-0000-0000-0000AA250000}"/>
    <cellStyle name="Normal 3 3 4 2 3 4 2 2" xfId="6537" xr:uid="{00000000-0005-0000-0000-0000AB250000}"/>
    <cellStyle name="Normal 3 3 4 2 3 4 2 2 2" xfId="13733" xr:uid="{00000000-0005-0000-0000-0000AC250000}"/>
    <cellStyle name="Normal 3 3 4 2 3 4 2 3" xfId="10135" xr:uid="{00000000-0005-0000-0000-0000AD250000}"/>
    <cellStyle name="Normal 3 3 4 2 3 4 3" xfId="4785" xr:uid="{00000000-0005-0000-0000-0000AE250000}"/>
    <cellStyle name="Normal 3 3 4 2 3 4 3 2" xfId="11981" xr:uid="{00000000-0005-0000-0000-0000AF250000}"/>
    <cellStyle name="Normal 3 3 4 2 3 4 4" xfId="8383" xr:uid="{00000000-0005-0000-0000-0000B0250000}"/>
    <cellStyle name="Normal 3 3 4 2 3 5" xfId="2063" xr:uid="{00000000-0005-0000-0000-0000B1250000}"/>
    <cellStyle name="Normal 3 3 4 2 3 5 2" xfId="5661" xr:uid="{00000000-0005-0000-0000-0000B2250000}"/>
    <cellStyle name="Normal 3 3 4 2 3 5 2 2" xfId="12857" xr:uid="{00000000-0005-0000-0000-0000B3250000}"/>
    <cellStyle name="Normal 3 3 4 2 3 5 3" xfId="9259" xr:uid="{00000000-0005-0000-0000-0000B4250000}"/>
    <cellStyle name="Normal 3 3 4 2 3 6" xfId="3909" xr:uid="{00000000-0005-0000-0000-0000B5250000}"/>
    <cellStyle name="Normal 3 3 4 2 3 6 2" xfId="11105" xr:uid="{00000000-0005-0000-0000-0000B6250000}"/>
    <cellStyle name="Normal 3 3 4 2 3 7" xfId="7507" xr:uid="{00000000-0005-0000-0000-0000B7250000}"/>
    <cellStyle name="Normal 3 3 4 2 4" xfId="454" xr:uid="{00000000-0005-0000-0000-0000B8250000}"/>
    <cellStyle name="Normal 3 3 4 2 4 2" xfId="1333" xr:uid="{00000000-0005-0000-0000-0000B9250000}"/>
    <cellStyle name="Normal 3 3 4 2 4 2 2" xfId="3085" xr:uid="{00000000-0005-0000-0000-0000BA250000}"/>
    <cellStyle name="Normal 3 3 4 2 4 2 2 2" xfId="6683" xr:uid="{00000000-0005-0000-0000-0000BB250000}"/>
    <cellStyle name="Normal 3 3 4 2 4 2 2 2 2" xfId="13879" xr:uid="{00000000-0005-0000-0000-0000BC250000}"/>
    <cellStyle name="Normal 3 3 4 2 4 2 2 3" xfId="10281" xr:uid="{00000000-0005-0000-0000-0000BD250000}"/>
    <cellStyle name="Normal 3 3 4 2 4 2 3" xfId="4931" xr:uid="{00000000-0005-0000-0000-0000BE250000}"/>
    <cellStyle name="Normal 3 3 4 2 4 2 3 2" xfId="12127" xr:uid="{00000000-0005-0000-0000-0000BF250000}"/>
    <cellStyle name="Normal 3 3 4 2 4 2 4" xfId="8529" xr:uid="{00000000-0005-0000-0000-0000C0250000}"/>
    <cellStyle name="Normal 3 3 4 2 4 3" xfId="2209" xr:uid="{00000000-0005-0000-0000-0000C1250000}"/>
    <cellStyle name="Normal 3 3 4 2 4 3 2" xfId="5807" xr:uid="{00000000-0005-0000-0000-0000C2250000}"/>
    <cellStyle name="Normal 3 3 4 2 4 3 2 2" xfId="13003" xr:uid="{00000000-0005-0000-0000-0000C3250000}"/>
    <cellStyle name="Normal 3 3 4 2 4 3 3" xfId="9405" xr:uid="{00000000-0005-0000-0000-0000C4250000}"/>
    <cellStyle name="Normal 3 3 4 2 4 4" xfId="4055" xr:uid="{00000000-0005-0000-0000-0000C5250000}"/>
    <cellStyle name="Normal 3 3 4 2 4 4 2" xfId="11251" xr:uid="{00000000-0005-0000-0000-0000C6250000}"/>
    <cellStyle name="Normal 3 3 4 2 4 5" xfId="7653" xr:uid="{00000000-0005-0000-0000-0000C7250000}"/>
    <cellStyle name="Normal 3 3 4 2 5" xfId="749" xr:uid="{00000000-0005-0000-0000-0000C8250000}"/>
    <cellStyle name="Normal 3 3 4 2 5 2" xfId="1625" xr:uid="{00000000-0005-0000-0000-0000C9250000}"/>
    <cellStyle name="Normal 3 3 4 2 5 2 2" xfId="3377" xr:uid="{00000000-0005-0000-0000-0000CA250000}"/>
    <cellStyle name="Normal 3 3 4 2 5 2 2 2" xfId="6975" xr:uid="{00000000-0005-0000-0000-0000CB250000}"/>
    <cellStyle name="Normal 3 3 4 2 5 2 2 2 2" xfId="14171" xr:uid="{00000000-0005-0000-0000-0000CC250000}"/>
    <cellStyle name="Normal 3 3 4 2 5 2 2 3" xfId="10573" xr:uid="{00000000-0005-0000-0000-0000CD250000}"/>
    <cellStyle name="Normal 3 3 4 2 5 2 3" xfId="5223" xr:uid="{00000000-0005-0000-0000-0000CE250000}"/>
    <cellStyle name="Normal 3 3 4 2 5 2 3 2" xfId="12419" xr:uid="{00000000-0005-0000-0000-0000CF250000}"/>
    <cellStyle name="Normal 3 3 4 2 5 2 4" xfId="8821" xr:uid="{00000000-0005-0000-0000-0000D0250000}"/>
    <cellStyle name="Normal 3 3 4 2 5 3" xfId="2501" xr:uid="{00000000-0005-0000-0000-0000D1250000}"/>
    <cellStyle name="Normal 3 3 4 2 5 3 2" xfId="6099" xr:uid="{00000000-0005-0000-0000-0000D2250000}"/>
    <cellStyle name="Normal 3 3 4 2 5 3 2 2" xfId="13295" xr:uid="{00000000-0005-0000-0000-0000D3250000}"/>
    <cellStyle name="Normal 3 3 4 2 5 3 3" xfId="9697" xr:uid="{00000000-0005-0000-0000-0000D4250000}"/>
    <cellStyle name="Normal 3 3 4 2 5 4" xfId="4347" xr:uid="{00000000-0005-0000-0000-0000D5250000}"/>
    <cellStyle name="Normal 3 3 4 2 5 4 2" xfId="11543" xr:uid="{00000000-0005-0000-0000-0000D6250000}"/>
    <cellStyle name="Normal 3 3 4 2 5 5" xfId="7945" xr:uid="{00000000-0005-0000-0000-0000D7250000}"/>
    <cellStyle name="Normal 3 3 4 2 6" xfId="1041" xr:uid="{00000000-0005-0000-0000-0000D8250000}"/>
    <cellStyle name="Normal 3 3 4 2 6 2" xfId="2793" xr:uid="{00000000-0005-0000-0000-0000D9250000}"/>
    <cellStyle name="Normal 3 3 4 2 6 2 2" xfId="6391" xr:uid="{00000000-0005-0000-0000-0000DA250000}"/>
    <cellStyle name="Normal 3 3 4 2 6 2 2 2" xfId="13587" xr:uid="{00000000-0005-0000-0000-0000DB250000}"/>
    <cellStyle name="Normal 3 3 4 2 6 2 3" xfId="9989" xr:uid="{00000000-0005-0000-0000-0000DC250000}"/>
    <cellStyle name="Normal 3 3 4 2 6 3" xfId="4639" xr:uid="{00000000-0005-0000-0000-0000DD250000}"/>
    <cellStyle name="Normal 3 3 4 2 6 3 2" xfId="11835" xr:uid="{00000000-0005-0000-0000-0000DE250000}"/>
    <cellStyle name="Normal 3 3 4 2 6 4" xfId="8237" xr:uid="{00000000-0005-0000-0000-0000DF250000}"/>
    <cellStyle name="Normal 3 3 4 2 7" xfId="1917" xr:uid="{00000000-0005-0000-0000-0000E0250000}"/>
    <cellStyle name="Normal 3 3 4 2 7 2" xfId="5515" xr:uid="{00000000-0005-0000-0000-0000E1250000}"/>
    <cellStyle name="Normal 3 3 4 2 7 2 2" xfId="12711" xr:uid="{00000000-0005-0000-0000-0000E2250000}"/>
    <cellStyle name="Normal 3 3 4 2 7 3" xfId="9113" xr:uid="{00000000-0005-0000-0000-0000E3250000}"/>
    <cellStyle name="Normal 3 3 4 2 8" xfId="3683" xr:uid="{00000000-0005-0000-0000-0000E4250000}"/>
    <cellStyle name="Normal 3 3 4 2 8 2" xfId="7281" xr:uid="{00000000-0005-0000-0000-0000E5250000}"/>
    <cellStyle name="Normal 3 3 4 2 8 2 2" xfId="14477" xr:uid="{00000000-0005-0000-0000-0000E6250000}"/>
    <cellStyle name="Normal 3 3 4 2 8 3" xfId="10879" xr:uid="{00000000-0005-0000-0000-0000E7250000}"/>
    <cellStyle name="Normal 3 3 4 2 9" xfId="3763" xr:uid="{00000000-0005-0000-0000-0000E8250000}"/>
    <cellStyle name="Normal 3 3 4 2 9 2" xfId="10959" xr:uid="{00000000-0005-0000-0000-0000E9250000}"/>
    <cellStyle name="Normal 3 3 4 3" xfId="91" xr:uid="{00000000-0005-0000-0000-0000EA250000}"/>
    <cellStyle name="Normal 3 3 4 3 10" xfId="7383" xr:uid="{00000000-0005-0000-0000-0000EB250000}"/>
    <cellStyle name="Normal 3 3 4 3 11" xfId="178" xr:uid="{00000000-0005-0000-0000-0000EC250000}"/>
    <cellStyle name="Normal 3 3 4 3 2" xfId="263" xr:uid="{00000000-0005-0000-0000-0000ED250000}"/>
    <cellStyle name="Normal 3 3 4 3 2 2" xfId="410" xr:uid="{00000000-0005-0000-0000-0000EE250000}"/>
    <cellStyle name="Normal 3 3 4 3 2 2 2" xfId="702" xr:uid="{00000000-0005-0000-0000-0000EF250000}"/>
    <cellStyle name="Normal 3 3 4 3 2 2 2 2" xfId="1581" xr:uid="{00000000-0005-0000-0000-0000F0250000}"/>
    <cellStyle name="Normal 3 3 4 3 2 2 2 2 2" xfId="3333" xr:uid="{00000000-0005-0000-0000-0000F1250000}"/>
    <cellStyle name="Normal 3 3 4 3 2 2 2 2 2 2" xfId="6931" xr:uid="{00000000-0005-0000-0000-0000F2250000}"/>
    <cellStyle name="Normal 3 3 4 3 2 2 2 2 2 2 2" xfId="14127" xr:uid="{00000000-0005-0000-0000-0000F3250000}"/>
    <cellStyle name="Normal 3 3 4 3 2 2 2 2 2 3" xfId="10529" xr:uid="{00000000-0005-0000-0000-0000F4250000}"/>
    <cellStyle name="Normal 3 3 4 3 2 2 2 2 3" xfId="5179" xr:uid="{00000000-0005-0000-0000-0000F5250000}"/>
    <cellStyle name="Normal 3 3 4 3 2 2 2 2 3 2" xfId="12375" xr:uid="{00000000-0005-0000-0000-0000F6250000}"/>
    <cellStyle name="Normal 3 3 4 3 2 2 2 2 4" xfId="8777" xr:uid="{00000000-0005-0000-0000-0000F7250000}"/>
    <cellStyle name="Normal 3 3 4 3 2 2 2 3" xfId="2457" xr:uid="{00000000-0005-0000-0000-0000F8250000}"/>
    <cellStyle name="Normal 3 3 4 3 2 2 2 3 2" xfId="6055" xr:uid="{00000000-0005-0000-0000-0000F9250000}"/>
    <cellStyle name="Normal 3 3 4 3 2 2 2 3 2 2" xfId="13251" xr:uid="{00000000-0005-0000-0000-0000FA250000}"/>
    <cellStyle name="Normal 3 3 4 3 2 2 2 3 3" xfId="9653" xr:uid="{00000000-0005-0000-0000-0000FB250000}"/>
    <cellStyle name="Normal 3 3 4 3 2 2 2 4" xfId="4303" xr:uid="{00000000-0005-0000-0000-0000FC250000}"/>
    <cellStyle name="Normal 3 3 4 3 2 2 2 4 2" xfId="11499" xr:uid="{00000000-0005-0000-0000-0000FD250000}"/>
    <cellStyle name="Normal 3 3 4 3 2 2 2 5" xfId="7901" xr:uid="{00000000-0005-0000-0000-0000FE250000}"/>
    <cellStyle name="Normal 3 3 4 3 2 2 3" xfId="997" xr:uid="{00000000-0005-0000-0000-0000FF250000}"/>
    <cellStyle name="Normal 3 3 4 3 2 2 3 2" xfId="1873" xr:uid="{00000000-0005-0000-0000-000000260000}"/>
    <cellStyle name="Normal 3 3 4 3 2 2 3 2 2" xfId="3625" xr:uid="{00000000-0005-0000-0000-000001260000}"/>
    <cellStyle name="Normal 3 3 4 3 2 2 3 2 2 2" xfId="7223" xr:uid="{00000000-0005-0000-0000-000002260000}"/>
    <cellStyle name="Normal 3 3 4 3 2 2 3 2 2 2 2" xfId="14419" xr:uid="{00000000-0005-0000-0000-000003260000}"/>
    <cellStyle name="Normal 3 3 4 3 2 2 3 2 2 3" xfId="10821" xr:uid="{00000000-0005-0000-0000-000004260000}"/>
    <cellStyle name="Normal 3 3 4 3 2 2 3 2 3" xfId="5471" xr:uid="{00000000-0005-0000-0000-000005260000}"/>
    <cellStyle name="Normal 3 3 4 3 2 2 3 2 3 2" xfId="12667" xr:uid="{00000000-0005-0000-0000-000006260000}"/>
    <cellStyle name="Normal 3 3 4 3 2 2 3 2 4" xfId="9069" xr:uid="{00000000-0005-0000-0000-000007260000}"/>
    <cellStyle name="Normal 3 3 4 3 2 2 3 3" xfId="2749" xr:uid="{00000000-0005-0000-0000-000008260000}"/>
    <cellStyle name="Normal 3 3 4 3 2 2 3 3 2" xfId="6347" xr:uid="{00000000-0005-0000-0000-000009260000}"/>
    <cellStyle name="Normal 3 3 4 3 2 2 3 3 2 2" xfId="13543" xr:uid="{00000000-0005-0000-0000-00000A260000}"/>
    <cellStyle name="Normal 3 3 4 3 2 2 3 3 3" xfId="9945" xr:uid="{00000000-0005-0000-0000-00000B260000}"/>
    <cellStyle name="Normal 3 3 4 3 2 2 3 4" xfId="4595" xr:uid="{00000000-0005-0000-0000-00000C260000}"/>
    <cellStyle name="Normal 3 3 4 3 2 2 3 4 2" xfId="11791" xr:uid="{00000000-0005-0000-0000-00000D260000}"/>
    <cellStyle name="Normal 3 3 4 3 2 2 3 5" xfId="8193" xr:uid="{00000000-0005-0000-0000-00000E260000}"/>
    <cellStyle name="Normal 3 3 4 3 2 2 4" xfId="1289" xr:uid="{00000000-0005-0000-0000-00000F260000}"/>
    <cellStyle name="Normal 3 3 4 3 2 2 4 2" xfId="3041" xr:uid="{00000000-0005-0000-0000-000010260000}"/>
    <cellStyle name="Normal 3 3 4 3 2 2 4 2 2" xfId="6639" xr:uid="{00000000-0005-0000-0000-000011260000}"/>
    <cellStyle name="Normal 3 3 4 3 2 2 4 2 2 2" xfId="13835" xr:uid="{00000000-0005-0000-0000-000012260000}"/>
    <cellStyle name="Normal 3 3 4 3 2 2 4 2 3" xfId="10237" xr:uid="{00000000-0005-0000-0000-000013260000}"/>
    <cellStyle name="Normal 3 3 4 3 2 2 4 3" xfId="4887" xr:uid="{00000000-0005-0000-0000-000014260000}"/>
    <cellStyle name="Normal 3 3 4 3 2 2 4 3 2" xfId="12083" xr:uid="{00000000-0005-0000-0000-000015260000}"/>
    <cellStyle name="Normal 3 3 4 3 2 2 4 4" xfId="8485" xr:uid="{00000000-0005-0000-0000-000016260000}"/>
    <cellStyle name="Normal 3 3 4 3 2 2 5" xfId="2165" xr:uid="{00000000-0005-0000-0000-000017260000}"/>
    <cellStyle name="Normal 3 3 4 3 2 2 5 2" xfId="5763" xr:uid="{00000000-0005-0000-0000-000018260000}"/>
    <cellStyle name="Normal 3 3 4 3 2 2 5 2 2" xfId="12959" xr:uid="{00000000-0005-0000-0000-000019260000}"/>
    <cellStyle name="Normal 3 3 4 3 2 2 5 3" xfId="9361" xr:uid="{00000000-0005-0000-0000-00001A260000}"/>
    <cellStyle name="Normal 3 3 4 3 2 2 6" xfId="4011" xr:uid="{00000000-0005-0000-0000-00001B260000}"/>
    <cellStyle name="Normal 3 3 4 3 2 2 6 2" xfId="11207" xr:uid="{00000000-0005-0000-0000-00001C260000}"/>
    <cellStyle name="Normal 3 3 4 3 2 2 7" xfId="7609" xr:uid="{00000000-0005-0000-0000-00001D260000}"/>
    <cellStyle name="Normal 3 3 4 3 2 3" xfId="556" xr:uid="{00000000-0005-0000-0000-00001E260000}"/>
    <cellStyle name="Normal 3 3 4 3 2 3 2" xfId="1435" xr:uid="{00000000-0005-0000-0000-00001F260000}"/>
    <cellStyle name="Normal 3 3 4 3 2 3 2 2" xfId="3187" xr:uid="{00000000-0005-0000-0000-000020260000}"/>
    <cellStyle name="Normal 3 3 4 3 2 3 2 2 2" xfId="6785" xr:uid="{00000000-0005-0000-0000-000021260000}"/>
    <cellStyle name="Normal 3 3 4 3 2 3 2 2 2 2" xfId="13981" xr:uid="{00000000-0005-0000-0000-000022260000}"/>
    <cellStyle name="Normal 3 3 4 3 2 3 2 2 3" xfId="10383" xr:uid="{00000000-0005-0000-0000-000023260000}"/>
    <cellStyle name="Normal 3 3 4 3 2 3 2 3" xfId="5033" xr:uid="{00000000-0005-0000-0000-000024260000}"/>
    <cellStyle name="Normal 3 3 4 3 2 3 2 3 2" xfId="12229" xr:uid="{00000000-0005-0000-0000-000025260000}"/>
    <cellStyle name="Normal 3 3 4 3 2 3 2 4" xfId="8631" xr:uid="{00000000-0005-0000-0000-000026260000}"/>
    <cellStyle name="Normal 3 3 4 3 2 3 3" xfId="2311" xr:uid="{00000000-0005-0000-0000-000027260000}"/>
    <cellStyle name="Normal 3 3 4 3 2 3 3 2" xfId="5909" xr:uid="{00000000-0005-0000-0000-000028260000}"/>
    <cellStyle name="Normal 3 3 4 3 2 3 3 2 2" xfId="13105" xr:uid="{00000000-0005-0000-0000-000029260000}"/>
    <cellStyle name="Normal 3 3 4 3 2 3 3 3" xfId="9507" xr:uid="{00000000-0005-0000-0000-00002A260000}"/>
    <cellStyle name="Normal 3 3 4 3 2 3 4" xfId="4157" xr:uid="{00000000-0005-0000-0000-00002B260000}"/>
    <cellStyle name="Normal 3 3 4 3 2 3 4 2" xfId="11353" xr:uid="{00000000-0005-0000-0000-00002C260000}"/>
    <cellStyle name="Normal 3 3 4 3 2 3 5" xfId="7755" xr:uid="{00000000-0005-0000-0000-00002D260000}"/>
    <cellStyle name="Normal 3 3 4 3 2 4" xfId="851" xr:uid="{00000000-0005-0000-0000-00002E260000}"/>
    <cellStyle name="Normal 3 3 4 3 2 4 2" xfId="1727" xr:uid="{00000000-0005-0000-0000-00002F260000}"/>
    <cellStyle name="Normal 3 3 4 3 2 4 2 2" xfId="3479" xr:uid="{00000000-0005-0000-0000-000030260000}"/>
    <cellStyle name="Normal 3 3 4 3 2 4 2 2 2" xfId="7077" xr:uid="{00000000-0005-0000-0000-000031260000}"/>
    <cellStyle name="Normal 3 3 4 3 2 4 2 2 2 2" xfId="14273" xr:uid="{00000000-0005-0000-0000-000032260000}"/>
    <cellStyle name="Normal 3 3 4 3 2 4 2 2 3" xfId="10675" xr:uid="{00000000-0005-0000-0000-000033260000}"/>
    <cellStyle name="Normal 3 3 4 3 2 4 2 3" xfId="5325" xr:uid="{00000000-0005-0000-0000-000034260000}"/>
    <cellStyle name="Normal 3 3 4 3 2 4 2 3 2" xfId="12521" xr:uid="{00000000-0005-0000-0000-000035260000}"/>
    <cellStyle name="Normal 3 3 4 3 2 4 2 4" xfId="8923" xr:uid="{00000000-0005-0000-0000-000036260000}"/>
    <cellStyle name="Normal 3 3 4 3 2 4 3" xfId="2603" xr:uid="{00000000-0005-0000-0000-000037260000}"/>
    <cellStyle name="Normal 3 3 4 3 2 4 3 2" xfId="6201" xr:uid="{00000000-0005-0000-0000-000038260000}"/>
    <cellStyle name="Normal 3 3 4 3 2 4 3 2 2" xfId="13397" xr:uid="{00000000-0005-0000-0000-000039260000}"/>
    <cellStyle name="Normal 3 3 4 3 2 4 3 3" xfId="9799" xr:uid="{00000000-0005-0000-0000-00003A260000}"/>
    <cellStyle name="Normal 3 3 4 3 2 4 4" xfId="4449" xr:uid="{00000000-0005-0000-0000-00003B260000}"/>
    <cellStyle name="Normal 3 3 4 3 2 4 4 2" xfId="11645" xr:uid="{00000000-0005-0000-0000-00003C260000}"/>
    <cellStyle name="Normal 3 3 4 3 2 4 5" xfId="8047" xr:uid="{00000000-0005-0000-0000-00003D260000}"/>
    <cellStyle name="Normal 3 3 4 3 2 5" xfId="1143" xr:uid="{00000000-0005-0000-0000-00003E260000}"/>
    <cellStyle name="Normal 3 3 4 3 2 5 2" xfId="2895" xr:uid="{00000000-0005-0000-0000-00003F260000}"/>
    <cellStyle name="Normal 3 3 4 3 2 5 2 2" xfId="6493" xr:uid="{00000000-0005-0000-0000-000040260000}"/>
    <cellStyle name="Normal 3 3 4 3 2 5 2 2 2" xfId="13689" xr:uid="{00000000-0005-0000-0000-000041260000}"/>
    <cellStyle name="Normal 3 3 4 3 2 5 2 3" xfId="10091" xr:uid="{00000000-0005-0000-0000-000042260000}"/>
    <cellStyle name="Normal 3 3 4 3 2 5 3" xfId="4741" xr:uid="{00000000-0005-0000-0000-000043260000}"/>
    <cellStyle name="Normal 3 3 4 3 2 5 3 2" xfId="11937" xr:uid="{00000000-0005-0000-0000-000044260000}"/>
    <cellStyle name="Normal 3 3 4 3 2 5 4" xfId="8339" xr:uid="{00000000-0005-0000-0000-000045260000}"/>
    <cellStyle name="Normal 3 3 4 3 2 6" xfId="2019" xr:uid="{00000000-0005-0000-0000-000046260000}"/>
    <cellStyle name="Normal 3 3 4 3 2 6 2" xfId="5617" xr:uid="{00000000-0005-0000-0000-000047260000}"/>
    <cellStyle name="Normal 3 3 4 3 2 6 2 2" xfId="12813" xr:uid="{00000000-0005-0000-0000-000048260000}"/>
    <cellStyle name="Normal 3 3 4 3 2 6 3" xfId="9215" xr:uid="{00000000-0005-0000-0000-000049260000}"/>
    <cellStyle name="Normal 3 3 4 3 2 7" xfId="3865" xr:uid="{00000000-0005-0000-0000-00004A260000}"/>
    <cellStyle name="Normal 3 3 4 3 2 7 2" xfId="11061" xr:uid="{00000000-0005-0000-0000-00004B260000}"/>
    <cellStyle name="Normal 3 3 4 3 2 8" xfId="7463" xr:uid="{00000000-0005-0000-0000-00004C260000}"/>
    <cellStyle name="Normal 3 3 4 3 3" xfId="330" xr:uid="{00000000-0005-0000-0000-00004D260000}"/>
    <cellStyle name="Normal 3 3 4 3 3 2" xfId="622" xr:uid="{00000000-0005-0000-0000-00004E260000}"/>
    <cellStyle name="Normal 3 3 4 3 3 2 2" xfId="1501" xr:uid="{00000000-0005-0000-0000-00004F260000}"/>
    <cellStyle name="Normal 3 3 4 3 3 2 2 2" xfId="3253" xr:uid="{00000000-0005-0000-0000-000050260000}"/>
    <cellStyle name="Normal 3 3 4 3 3 2 2 2 2" xfId="6851" xr:uid="{00000000-0005-0000-0000-000051260000}"/>
    <cellStyle name="Normal 3 3 4 3 3 2 2 2 2 2" xfId="14047" xr:uid="{00000000-0005-0000-0000-000052260000}"/>
    <cellStyle name="Normal 3 3 4 3 3 2 2 2 3" xfId="10449" xr:uid="{00000000-0005-0000-0000-000053260000}"/>
    <cellStyle name="Normal 3 3 4 3 3 2 2 3" xfId="5099" xr:uid="{00000000-0005-0000-0000-000054260000}"/>
    <cellStyle name="Normal 3 3 4 3 3 2 2 3 2" xfId="12295" xr:uid="{00000000-0005-0000-0000-000055260000}"/>
    <cellStyle name="Normal 3 3 4 3 3 2 2 4" xfId="8697" xr:uid="{00000000-0005-0000-0000-000056260000}"/>
    <cellStyle name="Normal 3 3 4 3 3 2 3" xfId="2377" xr:uid="{00000000-0005-0000-0000-000057260000}"/>
    <cellStyle name="Normal 3 3 4 3 3 2 3 2" xfId="5975" xr:uid="{00000000-0005-0000-0000-000058260000}"/>
    <cellStyle name="Normal 3 3 4 3 3 2 3 2 2" xfId="13171" xr:uid="{00000000-0005-0000-0000-000059260000}"/>
    <cellStyle name="Normal 3 3 4 3 3 2 3 3" xfId="9573" xr:uid="{00000000-0005-0000-0000-00005A260000}"/>
    <cellStyle name="Normal 3 3 4 3 3 2 4" xfId="4223" xr:uid="{00000000-0005-0000-0000-00005B260000}"/>
    <cellStyle name="Normal 3 3 4 3 3 2 4 2" xfId="11419" xr:uid="{00000000-0005-0000-0000-00005C260000}"/>
    <cellStyle name="Normal 3 3 4 3 3 2 5" xfId="7821" xr:uid="{00000000-0005-0000-0000-00005D260000}"/>
    <cellStyle name="Normal 3 3 4 3 3 3" xfId="917" xr:uid="{00000000-0005-0000-0000-00005E260000}"/>
    <cellStyle name="Normal 3 3 4 3 3 3 2" xfId="1793" xr:uid="{00000000-0005-0000-0000-00005F260000}"/>
    <cellStyle name="Normal 3 3 4 3 3 3 2 2" xfId="3545" xr:uid="{00000000-0005-0000-0000-000060260000}"/>
    <cellStyle name="Normal 3 3 4 3 3 3 2 2 2" xfId="7143" xr:uid="{00000000-0005-0000-0000-000061260000}"/>
    <cellStyle name="Normal 3 3 4 3 3 3 2 2 2 2" xfId="14339" xr:uid="{00000000-0005-0000-0000-000062260000}"/>
    <cellStyle name="Normal 3 3 4 3 3 3 2 2 3" xfId="10741" xr:uid="{00000000-0005-0000-0000-000063260000}"/>
    <cellStyle name="Normal 3 3 4 3 3 3 2 3" xfId="5391" xr:uid="{00000000-0005-0000-0000-000064260000}"/>
    <cellStyle name="Normal 3 3 4 3 3 3 2 3 2" xfId="12587" xr:uid="{00000000-0005-0000-0000-000065260000}"/>
    <cellStyle name="Normal 3 3 4 3 3 3 2 4" xfId="8989" xr:uid="{00000000-0005-0000-0000-000066260000}"/>
    <cellStyle name="Normal 3 3 4 3 3 3 3" xfId="2669" xr:uid="{00000000-0005-0000-0000-000067260000}"/>
    <cellStyle name="Normal 3 3 4 3 3 3 3 2" xfId="6267" xr:uid="{00000000-0005-0000-0000-000068260000}"/>
    <cellStyle name="Normal 3 3 4 3 3 3 3 2 2" xfId="13463" xr:uid="{00000000-0005-0000-0000-000069260000}"/>
    <cellStyle name="Normal 3 3 4 3 3 3 3 3" xfId="9865" xr:uid="{00000000-0005-0000-0000-00006A260000}"/>
    <cellStyle name="Normal 3 3 4 3 3 3 4" xfId="4515" xr:uid="{00000000-0005-0000-0000-00006B260000}"/>
    <cellStyle name="Normal 3 3 4 3 3 3 4 2" xfId="11711" xr:uid="{00000000-0005-0000-0000-00006C260000}"/>
    <cellStyle name="Normal 3 3 4 3 3 3 5" xfId="8113" xr:uid="{00000000-0005-0000-0000-00006D260000}"/>
    <cellStyle name="Normal 3 3 4 3 3 4" xfId="1209" xr:uid="{00000000-0005-0000-0000-00006E260000}"/>
    <cellStyle name="Normal 3 3 4 3 3 4 2" xfId="2961" xr:uid="{00000000-0005-0000-0000-00006F260000}"/>
    <cellStyle name="Normal 3 3 4 3 3 4 2 2" xfId="6559" xr:uid="{00000000-0005-0000-0000-000070260000}"/>
    <cellStyle name="Normal 3 3 4 3 3 4 2 2 2" xfId="13755" xr:uid="{00000000-0005-0000-0000-000071260000}"/>
    <cellStyle name="Normal 3 3 4 3 3 4 2 3" xfId="10157" xr:uid="{00000000-0005-0000-0000-000072260000}"/>
    <cellStyle name="Normal 3 3 4 3 3 4 3" xfId="4807" xr:uid="{00000000-0005-0000-0000-000073260000}"/>
    <cellStyle name="Normal 3 3 4 3 3 4 3 2" xfId="12003" xr:uid="{00000000-0005-0000-0000-000074260000}"/>
    <cellStyle name="Normal 3 3 4 3 3 4 4" xfId="8405" xr:uid="{00000000-0005-0000-0000-000075260000}"/>
    <cellStyle name="Normal 3 3 4 3 3 5" xfId="2085" xr:uid="{00000000-0005-0000-0000-000076260000}"/>
    <cellStyle name="Normal 3 3 4 3 3 5 2" xfId="5683" xr:uid="{00000000-0005-0000-0000-000077260000}"/>
    <cellStyle name="Normal 3 3 4 3 3 5 2 2" xfId="12879" xr:uid="{00000000-0005-0000-0000-000078260000}"/>
    <cellStyle name="Normal 3 3 4 3 3 5 3" xfId="9281" xr:uid="{00000000-0005-0000-0000-000079260000}"/>
    <cellStyle name="Normal 3 3 4 3 3 6" xfId="3931" xr:uid="{00000000-0005-0000-0000-00007A260000}"/>
    <cellStyle name="Normal 3 3 4 3 3 6 2" xfId="11127" xr:uid="{00000000-0005-0000-0000-00007B260000}"/>
    <cellStyle name="Normal 3 3 4 3 3 7" xfId="7529" xr:uid="{00000000-0005-0000-0000-00007C260000}"/>
    <cellStyle name="Normal 3 3 4 3 4" xfId="476" xr:uid="{00000000-0005-0000-0000-00007D260000}"/>
    <cellStyle name="Normal 3 3 4 3 4 2" xfId="1355" xr:uid="{00000000-0005-0000-0000-00007E260000}"/>
    <cellStyle name="Normal 3 3 4 3 4 2 2" xfId="3107" xr:uid="{00000000-0005-0000-0000-00007F260000}"/>
    <cellStyle name="Normal 3 3 4 3 4 2 2 2" xfId="6705" xr:uid="{00000000-0005-0000-0000-000080260000}"/>
    <cellStyle name="Normal 3 3 4 3 4 2 2 2 2" xfId="13901" xr:uid="{00000000-0005-0000-0000-000081260000}"/>
    <cellStyle name="Normal 3 3 4 3 4 2 2 3" xfId="10303" xr:uid="{00000000-0005-0000-0000-000082260000}"/>
    <cellStyle name="Normal 3 3 4 3 4 2 3" xfId="4953" xr:uid="{00000000-0005-0000-0000-000083260000}"/>
    <cellStyle name="Normal 3 3 4 3 4 2 3 2" xfId="12149" xr:uid="{00000000-0005-0000-0000-000084260000}"/>
    <cellStyle name="Normal 3 3 4 3 4 2 4" xfId="8551" xr:uid="{00000000-0005-0000-0000-000085260000}"/>
    <cellStyle name="Normal 3 3 4 3 4 3" xfId="2231" xr:uid="{00000000-0005-0000-0000-000086260000}"/>
    <cellStyle name="Normal 3 3 4 3 4 3 2" xfId="5829" xr:uid="{00000000-0005-0000-0000-000087260000}"/>
    <cellStyle name="Normal 3 3 4 3 4 3 2 2" xfId="13025" xr:uid="{00000000-0005-0000-0000-000088260000}"/>
    <cellStyle name="Normal 3 3 4 3 4 3 3" xfId="9427" xr:uid="{00000000-0005-0000-0000-000089260000}"/>
    <cellStyle name="Normal 3 3 4 3 4 4" xfId="4077" xr:uid="{00000000-0005-0000-0000-00008A260000}"/>
    <cellStyle name="Normal 3 3 4 3 4 4 2" xfId="11273" xr:uid="{00000000-0005-0000-0000-00008B260000}"/>
    <cellStyle name="Normal 3 3 4 3 4 5" xfId="7675" xr:uid="{00000000-0005-0000-0000-00008C260000}"/>
    <cellStyle name="Normal 3 3 4 3 5" xfId="771" xr:uid="{00000000-0005-0000-0000-00008D260000}"/>
    <cellStyle name="Normal 3 3 4 3 5 2" xfId="1647" xr:uid="{00000000-0005-0000-0000-00008E260000}"/>
    <cellStyle name="Normal 3 3 4 3 5 2 2" xfId="3399" xr:uid="{00000000-0005-0000-0000-00008F260000}"/>
    <cellStyle name="Normal 3 3 4 3 5 2 2 2" xfId="6997" xr:uid="{00000000-0005-0000-0000-000090260000}"/>
    <cellStyle name="Normal 3 3 4 3 5 2 2 2 2" xfId="14193" xr:uid="{00000000-0005-0000-0000-000091260000}"/>
    <cellStyle name="Normal 3 3 4 3 5 2 2 3" xfId="10595" xr:uid="{00000000-0005-0000-0000-000092260000}"/>
    <cellStyle name="Normal 3 3 4 3 5 2 3" xfId="5245" xr:uid="{00000000-0005-0000-0000-000093260000}"/>
    <cellStyle name="Normal 3 3 4 3 5 2 3 2" xfId="12441" xr:uid="{00000000-0005-0000-0000-000094260000}"/>
    <cellStyle name="Normal 3 3 4 3 5 2 4" xfId="8843" xr:uid="{00000000-0005-0000-0000-000095260000}"/>
    <cellStyle name="Normal 3 3 4 3 5 3" xfId="2523" xr:uid="{00000000-0005-0000-0000-000096260000}"/>
    <cellStyle name="Normal 3 3 4 3 5 3 2" xfId="6121" xr:uid="{00000000-0005-0000-0000-000097260000}"/>
    <cellStyle name="Normal 3 3 4 3 5 3 2 2" xfId="13317" xr:uid="{00000000-0005-0000-0000-000098260000}"/>
    <cellStyle name="Normal 3 3 4 3 5 3 3" xfId="9719" xr:uid="{00000000-0005-0000-0000-000099260000}"/>
    <cellStyle name="Normal 3 3 4 3 5 4" xfId="4369" xr:uid="{00000000-0005-0000-0000-00009A260000}"/>
    <cellStyle name="Normal 3 3 4 3 5 4 2" xfId="11565" xr:uid="{00000000-0005-0000-0000-00009B260000}"/>
    <cellStyle name="Normal 3 3 4 3 5 5" xfId="7967" xr:uid="{00000000-0005-0000-0000-00009C260000}"/>
    <cellStyle name="Normal 3 3 4 3 6" xfId="1063" xr:uid="{00000000-0005-0000-0000-00009D260000}"/>
    <cellStyle name="Normal 3 3 4 3 6 2" xfId="2815" xr:uid="{00000000-0005-0000-0000-00009E260000}"/>
    <cellStyle name="Normal 3 3 4 3 6 2 2" xfId="6413" xr:uid="{00000000-0005-0000-0000-00009F260000}"/>
    <cellStyle name="Normal 3 3 4 3 6 2 2 2" xfId="13609" xr:uid="{00000000-0005-0000-0000-0000A0260000}"/>
    <cellStyle name="Normal 3 3 4 3 6 2 3" xfId="10011" xr:uid="{00000000-0005-0000-0000-0000A1260000}"/>
    <cellStyle name="Normal 3 3 4 3 6 3" xfId="4661" xr:uid="{00000000-0005-0000-0000-0000A2260000}"/>
    <cellStyle name="Normal 3 3 4 3 6 3 2" xfId="11857" xr:uid="{00000000-0005-0000-0000-0000A3260000}"/>
    <cellStyle name="Normal 3 3 4 3 6 4" xfId="8259" xr:uid="{00000000-0005-0000-0000-0000A4260000}"/>
    <cellStyle name="Normal 3 3 4 3 7" xfId="1939" xr:uid="{00000000-0005-0000-0000-0000A5260000}"/>
    <cellStyle name="Normal 3 3 4 3 7 2" xfId="5537" xr:uid="{00000000-0005-0000-0000-0000A6260000}"/>
    <cellStyle name="Normal 3 3 4 3 7 2 2" xfId="12733" xr:uid="{00000000-0005-0000-0000-0000A7260000}"/>
    <cellStyle name="Normal 3 3 4 3 7 3" xfId="9135" xr:uid="{00000000-0005-0000-0000-0000A8260000}"/>
    <cellStyle name="Normal 3 3 4 3 8" xfId="3705" xr:uid="{00000000-0005-0000-0000-0000A9260000}"/>
    <cellStyle name="Normal 3 3 4 3 8 2" xfId="7303" xr:uid="{00000000-0005-0000-0000-0000AA260000}"/>
    <cellStyle name="Normal 3 3 4 3 8 2 2" xfId="14499" xr:uid="{00000000-0005-0000-0000-0000AB260000}"/>
    <cellStyle name="Normal 3 3 4 3 8 3" xfId="10901" xr:uid="{00000000-0005-0000-0000-0000AC260000}"/>
    <cellStyle name="Normal 3 3 4 3 9" xfId="3785" xr:uid="{00000000-0005-0000-0000-0000AD260000}"/>
    <cellStyle name="Normal 3 3 4 3 9 2" xfId="10981" xr:uid="{00000000-0005-0000-0000-0000AE260000}"/>
    <cellStyle name="Normal 3 3 4 4" xfId="218" xr:uid="{00000000-0005-0000-0000-0000AF260000}"/>
    <cellStyle name="Normal 3 3 4 4 2" xfId="366" xr:uid="{00000000-0005-0000-0000-0000B0260000}"/>
    <cellStyle name="Normal 3 3 4 4 2 2" xfId="658" xr:uid="{00000000-0005-0000-0000-0000B1260000}"/>
    <cellStyle name="Normal 3 3 4 4 2 2 2" xfId="1537" xr:uid="{00000000-0005-0000-0000-0000B2260000}"/>
    <cellStyle name="Normal 3 3 4 4 2 2 2 2" xfId="3289" xr:uid="{00000000-0005-0000-0000-0000B3260000}"/>
    <cellStyle name="Normal 3 3 4 4 2 2 2 2 2" xfId="6887" xr:uid="{00000000-0005-0000-0000-0000B4260000}"/>
    <cellStyle name="Normal 3 3 4 4 2 2 2 2 2 2" xfId="14083" xr:uid="{00000000-0005-0000-0000-0000B5260000}"/>
    <cellStyle name="Normal 3 3 4 4 2 2 2 2 3" xfId="10485" xr:uid="{00000000-0005-0000-0000-0000B6260000}"/>
    <cellStyle name="Normal 3 3 4 4 2 2 2 3" xfId="5135" xr:uid="{00000000-0005-0000-0000-0000B7260000}"/>
    <cellStyle name="Normal 3 3 4 4 2 2 2 3 2" xfId="12331" xr:uid="{00000000-0005-0000-0000-0000B8260000}"/>
    <cellStyle name="Normal 3 3 4 4 2 2 2 4" xfId="8733" xr:uid="{00000000-0005-0000-0000-0000B9260000}"/>
    <cellStyle name="Normal 3 3 4 4 2 2 3" xfId="2413" xr:uid="{00000000-0005-0000-0000-0000BA260000}"/>
    <cellStyle name="Normal 3 3 4 4 2 2 3 2" xfId="6011" xr:uid="{00000000-0005-0000-0000-0000BB260000}"/>
    <cellStyle name="Normal 3 3 4 4 2 2 3 2 2" xfId="13207" xr:uid="{00000000-0005-0000-0000-0000BC260000}"/>
    <cellStyle name="Normal 3 3 4 4 2 2 3 3" xfId="9609" xr:uid="{00000000-0005-0000-0000-0000BD260000}"/>
    <cellStyle name="Normal 3 3 4 4 2 2 4" xfId="4259" xr:uid="{00000000-0005-0000-0000-0000BE260000}"/>
    <cellStyle name="Normal 3 3 4 4 2 2 4 2" xfId="11455" xr:uid="{00000000-0005-0000-0000-0000BF260000}"/>
    <cellStyle name="Normal 3 3 4 4 2 2 5" xfId="7857" xr:uid="{00000000-0005-0000-0000-0000C0260000}"/>
    <cellStyle name="Normal 3 3 4 4 2 3" xfId="953" xr:uid="{00000000-0005-0000-0000-0000C1260000}"/>
    <cellStyle name="Normal 3 3 4 4 2 3 2" xfId="1829" xr:uid="{00000000-0005-0000-0000-0000C2260000}"/>
    <cellStyle name="Normal 3 3 4 4 2 3 2 2" xfId="3581" xr:uid="{00000000-0005-0000-0000-0000C3260000}"/>
    <cellStyle name="Normal 3 3 4 4 2 3 2 2 2" xfId="7179" xr:uid="{00000000-0005-0000-0000-0000C4260000}"/>
    <cellStyle name="Normal 3 3 4 4 2 3 2 2 2 2" xfId="14375" xr:uid="{00000000-0005-0000-0000-0000C5260000}"/>
    <cellStyle name="Normal 3 3 4 4 2 3 2 2 3" xfId="10777" xr:uid="{00000000-0005-0000-0000-0000C6260000}"/>
    <cellStyle name="Normal 3 3 4 4 2 3 2 3" xfId="5427" xr:uid="{00000000-0005-0000-0000-0000C7260000}"/>
    <cellStyle name="Normal 3 3 4 4 2 3 2 3 2" xfId="12623" xr:uid="{00000000-0005-0000-0000-0000C8260000}"/>
    <cellStyle name="Normal 3 3 4 4 2 3 2 4" xfId="9025" xr:uid="{00000000-0005-0000-0000-0000C9260000}"/>
    <cellStyle name="Normal 3 3 4 4 2 3 3" xfId="2705" xr:uid="{00000000-0005-0000-0000-0000CA260000}"/>
    <cellStyle name="Normal 3 3 4 4 2 3 3 2" xfId="6303" xr:uid="{00000000-0005-0000-0000-0000CB260000}"/>
    <cellStyle name="Normal 3 3 4 4 2 3 3 2 2" xfId="13499" xr:uid="{00000000-0005-0000-0000-0000CC260000}"/>
    <cellStyle name="Normal 3 3 4 4 2 3 3 3" xfId="9901" xr:uid="{00000000-0005-0000-0000-0000CD260000}"/>
    <cellStyle name="Normal 3 3 4 4 2 3 4" xfId="4551" xr:uid="{00000000-0005-0000-0000-0000CE260000}"/>
    <cellStyle name="Normal 3 3 4 4 2 3 4 2" xfId="11747" xr:uid="{00000000-0005-0000-0000-0000CF260000}"/>
    <cellStyle name="Normal 3 3 4 4 2 3 5" xfId="8149" xr:uid="{00000000-0005-0000-0000-0000D0260000}"/>
    <cellStyle name="Normal 3 3 4 4 2 4" xfId="1245" xr:uid="{00000000-0005-0000-0000-0000D1260000}"/>
    <cellStyle name="Normal 3 3 4 4 2 4 2" xfId="2997" xr:uid="{00000000-0005-0000-0000-0000D2260000}"/>
    <cellStyle name="Normal 3 3 4 4 2 4 2 2" xfId="6595" xr:uid="{00000000-0005-0000-0000-0000D3260000}"/>
    <cellStyle name="Normal 3 3 4 4 2 4 2 2 2" xfId="13791" xr:uid="{00000000-0005-0000-0000-0000D4260000}"/>
    <cellStyle name="Normal 3 3 4 4 2 4 2 3" xfId="10193" xr:uid="{00000000-0005-0000-0000-0000D5260000}"/>
    <cellStyle name="Normal 3 3 4 4 2 4 3" xfId="4843" xr:uid="{00000000-0005-0000-0000-0000D6260000}"/>
    <cellStyle name="Normal 3 3 4 4 2 4 3 2" xfId="12039" xr:uid="{00000000-0005-0000-0000-0000D7260000}"/>
    <cellStyle name="Normal 3 3 4 4 2 4 4" xfId="8441" xr:uid="{00000000-0005-0000-0000-0000D8260000}"/>
    <cellStyle name="Normal 3 3 4 4 2 5" xfId="2121" xr:uid="{00000000-0005-0000-0000-0000D9260000}"/>
    <cellStyle name="Normal 3 3 4 4 2 5 2" xfId="5719" xr:uid="{00000000-0005-0000-0000-0000DA260000}"/>
    <cellStyle name="Normal 3 3 4 4 2 5 2 2" xfId="12915" xr:uid="{00000000-0005-0000-0000-0000DB260000}"/>
    <cellStyle name="Normal 3 3 4 4 2 5 3" xfId="9317" xr:uid="{00000000-0005-0000-0000-0000DC260000}"/>
    <cellStyle name="Normal 3 3 4 4 2 6" xfId="3967" xr:uid="{00000000-0005-0000-0000-0000DD260000}"/>
    <cellStyle name="Normal 3 3 4 4 2 6 2" xfId="11163" xr:uid="{00000000-0005-0000-0000-0000DE260000}"/>
    <cellStyle name="Normal 3 3 4 4 2 7" xfId="7565" xr:uid="{00000000-0005-0000-0000-0000DF260000}"/>
    <cellStyle name="Normal 3 3 4 4 3" xfId="512" xr:uid="{00000000-0005-0000-0000-0000E0260000}"/>
    <cellStyle name="Normal 3 3 4 4 3 2" xfId="1391" xr:uid="{00000000-0005-0000-0000-0000E1260000}"/>
    <cellStyle name="Normal 3 3 4 4 3 2 2" xfId="3143" xr:uid="{00000000-0005-0000-0000-0000E2260000}"/>
    <cellStyle name="Normal 3 3 4 4 3 2 2 2" xfId="6741" xr:uid="{00000000-0005-0000-0000-0000E3260000}"/>
    <cellStyle name="Normal 3 3 4 4 3 2 2 2 2" xfId="13937" xr:uid="{00000000-0005-0000-0000-0000E4260000}"/>
    <cellStyle name="Normal 3 3 4 4 3 2 2 3" xfId="10339" xr:uid="{00000000-0005-0000-0000-0000E5260000}"/>
    <cellStyle name="Normal 3 3 4 4 3 2 3" xfId="4989" xr:uid="{00000000-0005-0000-0000-0000E6260000}"/>
    <cellStyle name="Normal 3 3 4 4 3 2 3 2" xfId="12185" xr:uid="{00000000-0005-0000-0000-0000E7260000}"/>
    <cellStyle name="Normal 3 3 4 4 3 2 4" xfId="8587" xr:uid="{00000000-0005-0000-0000-0000E8260000}"/>
    <cellStyle name="Normal 3 3 4 4 3 3" xfId="2267" xr:uid="{00000000-0005-0000-0000-0000E9260000}"/>
    <cellStyle name="Normal 3 3 4 4 3 3 2" xfId="5865" xr:uid="{00000000-0005-0000-0000-0000EA260000}"/>
    <cellStyle name="Normal 3 3 4 4 3 3 2 2" xfId="13061" xr:uid="{00000000-0005-0000-0000-0000EB260000}"/>
    <cellStyle name="Normal 3 3 4 4 3 3 3" xfId="9463" xr:uid="{00000000-0005-0000-0000-0000EC260000}"/>
    <cellStyle name="Normal 3 3 4 4 3 4" xfId="4113" xr:uid="{00000000-0005-0000-0000-0000ED260000}"/>
    <cellStyle name="Normal 3 3 4 4 3 4 2" xfId="11309" xr:uid="{00000000-0005-0000-0000-0000EE260000}"/>
    <cellStyle name="Normal 3 3 4 4 3 5" xfId="7711" xr:uid="{00000000-0005-0000-0000-0000EF260000}"/>
    <cellStyle name="Normal 3 3 4 4 4" xfId="807" xr:uid="{00000000-0005-0000-0000-0000F0260000}"/>
    <cellStyle name="Normal 3 3 4 4 4 2" xfId="1683" xr:uid="{00000000-0005-0000-0000-0000F1260000}"/>
    <cellStyle name="Normal 3 3 4 4 4 2 2" xfId="3435" xr:uid="{00000000-0005-0000-0000-0000F2260000}"/>
    <cellStyle name="Normal 3 3 4 4 4 2 2 2" xfId="7033" xr:uid="{00000000-0005-0000-0000-0000F3260000}"/>
    <cellStyle name="Normal 3 3 4 4 4 2 2 2 2" xfId="14229" xr:uid="{00000000-0005-0000-0000-0000F4260000}"/>
    <cellStyle name="Normal 3 3 4 4 4 2 2 3" xfId="10631" xr:uid="{00000000-0005-0000-0000-0000F5260000}"/>
    <cellStyle name="Normal 3 3 4 4 4 2 3" xfId="5281" xr:uid="{00000000-0005-0000-0000-0000F6260000}"/>
    <cellStyle name="Normal 3 3 4 4 4 2 3 2" xfId="12477" xr:uid="{00000000-0005-0000-0000-0000F7260000}"/>
    <cellStyle name="Normal 3 3 4 4 4 2 4" xfId="8879" xr:uid="{00000000-0005-0000-0000-0000F8260000}"/>
    <cellStyle name="Normal 3 3 4 4 4 3" xfId="2559" xr:uid="{00000000-0005-0000-0000-0000F9260000}"/>
    <cellStyle name="Normal 3 3 4 4 4 3 2" xfId="6157" xr:uid="{00000000-0005-0000-0000-0000FA260000}"/>
    <cellStyle name="Normal 3 3 4 4 4 3 2 2" xfId="13353" xr:uid="{00000000-0005-0000-0000-0000FB260000}"/>
    <cellStyle name="Normal 3 3 4 4 4 3 3" xfId="9755" xr:uid="{00000000-0005-0000-0000-0000FC260000}"/>
    <cellStyle name="Normal 3 3 4 4 4 4" xfId="4405" xr:uid="{00000000-0005-0000-0000-0000FD260000}"/>
    <cellStyle name="Normal 3 3 4 4 4 4 2" xfId="11601" xr:uid="{00000000-0005-0000-0000-0000FE260000}"/>
    <cellStyle name="Normal 3 3 4 4 4 5" xfId="8003" xr:uid="{00000000-0005-0000-0000-0000FF260000}"/>
    <cellStyle name="Normal 3 3 4 4 5" xfId="1099" xr:uid="{00000000-0005-0000-0000-000000270000}"/>
    <cellStyle name="Normal 3 3 4 4 5 2" xfId="2851" xr:uid="{00000000-0005-0000-0000-000001270000}"/>
    <cellStyle name="Normal 3 3 4 4 5 2 2" xfId="6449" xr:uid="{00000000-0005-0000-0000-000002270000}"/>
    <cellStyle name="Normal 3 3 4 4 5 2 2 2" xfId="13645" xr:uid="{00000000-0005-0000-0000-000003270000}"/>
    <cellStyle name="Normal 3 3 4 4 5 2 3" xfId="10047" xr:uid="{00000000-0005-0000-0000-000004270000}"/>
    <cellStyle name="Normal 3 3 4 4 5 3" xfId="4697" xr:uid="{00000000-0005-0000-0000-000005270000}"/>
    <cellStyle name="Normal 3 3 4 4 5 3 2" xfId="11893" xr:uid="{00000000-0005-0000-0000-000006270000}"/>
    <cellStyle name="Normal 3 3 4 4 5 4" xfId="8295" xr:uid="{00000000-0005-0000-0000-000007270000}"/>
    <cellStyle name="Normal 3 3 4 4 6" xfId="1975" xr:uid="{00000000-0005-0000-0000-000008270000}"/>
    <cellStyle name="Normal 3 3 4 4 6 2" xfId="5573" xr:uid="{00000000-0005-0000-0000-000009270000}"/>
    <cellStyle name="Normal 3 3 4 4 6 2 2" xfId="12769" xr:uid="{00000000-0005-0000-0000-00000A270000}"/>
    <cellStyle name="Normal 3 3 4 4 6 3" xfId="9171" xr:uid="{00000000-0005-0000-0000-00000B270000}"/>
    <cellStyle name="Normal 3 3 4 4 7" xfId="3821" xr:uid="{00000000-0005-0000-0000-00000C270000}"/>
    <cellStyle name="Normal 3 3 4 4 7 2" xfId="11017" xr:uid="{00000000-0005-0000-0000-00000D270000}"/>
    <cellStyle name="Normal 3 3 4 4 8" xfId="7419" xr:uid="{00000000-0005-0000-0000-00000E270000}"/>
    <cellStyle name="Normal 3 3 4 5" xfId="286" xr:uid="{00000000-0005-0000-0000-00000F270000}"/>
    <cellStyle name="Normal 3 3 4 5 2" xfId="578" xr:uid="{00000000-0005-0000-0000-000010270000}"/>
    <cellStyle name="Normal 3 3 4 5 2 2" xfId="1457" xr:uid="{00000000-0005-0000-0000-000011270000}"/>
    <cellStyle name="Normal 3 3 4 5 2 2 2" xfId="3209" xr:uid="{00000000-0005-0000-0000-000012270000}"/>
    <cellStyle name="Normal 3 3 4 5 2 2 2 2" xfId="6807" xr:uid="{00000000-0005-0000-0000-000013270000}"/>
    <cellStyle name="Normal 3 3 4 5 2 2 2 2 2" xfId="14003" xr:uid="{00000000-0005-0000-0000-000014270000}"/>
    <cellStyle name="Normal 3 3 4 5 2 2 2 3" xfId="10405" xr:uid="{00000000-0005-0000-0000-000015270000}"/>
    <cellStyle name="Normal 3 3 4 5 2 2 3" xfId="5055" xr:uid="{00000000-0005-0000-0000-000016270000}"/>
    <cellStyle name="Normal 3 3 4 5 2 2 3 2" xfId="12251" xr:uid="{00000000-0005-0000-0000-000017270000}"/>
    <cellStyle name="Normal 3 3 4 5 2 2 4" xfId="8653" xr:uid="{00000000-0005-0000-0000-000018270000}"/>
    <cellStyle name="Normal 3 3 4 5 2 3" xfId="2333" xr:uid="{00000000-0005-0000-0000-000019270000}"/>
    <cellStyle name="Normal 3 3 4 5 2 3 2" xfId="5931" xr:uid="{00000000-0005-0000-0000-00001A270000}"/>
    <cellStyle name="Normal 3 3 4 5 2 3 2 2" xfId="13127" xr:uid="{00000000-0005-0000-0000-00001B270000}"/>
    <cellStyle name="Normal 3 3 4 5 2 3 3" xfId="9529" xr:uid="{00000000-0005-0000-0000-00001C270000}"/>
    <cellStyle name="Normal 3 3 4 5 2 4" xfId="4179" xr:uid="{00000000-0005-0000-0000-00001D270000}"/>
    <cellStyle name="Normal 3 3 4 5 2 4 2" xfId="11375" xr:uid="{00000000-0005-0000-0000-00001E270000}"/>
    <cellStyle name="Normal 3 3 4 5 2 5" xfId="7777" xr:uid="{00000000-0005-0000-0000-00001F270000}"/>
    <cellStyle name="Normal 3 3 4 5 3" xfId="873" xr:uid="{00000000-0005-0000-0000-000020270000}"/>
    <cellStyle name="Normal 3 3 4 5 3 2" xfId="1749" xr:uid="{00000000-0005-0000-0000-000021270000}"/>
    <cellStyle name="Normal 3 3 4 5 3 2 2" xfId="3501" xr:uid="{00000000-0005-0000-0000-000022270000}"/>
    <cellStyle name="Normal 3 3 4 5 3 2 2 2" xfId="7099" xr:uid="{00000000-0005-0000-0000-000023270000}"/>
    <cellStyle name="Normal 3 3 4 5 3 2 2 2 2" xfId="14295" xr:uid="{00000000-0005-0000-0000-000024270000}"/>
    <cellStyle name="Normal 3 3 4 5 3 2 2 3" xfId="10697" xr:uid="{00000000-0005-0000-0000-000025270000}"/>
    <cellStyle name="Normal 3 3 4 5 3 2 3" xfId="5347" xr:uid="{00000000-0005-0000-0000-000026270000}"/>
    <cellStyle name="Normal 3 3 4 5 3 2 3 2" xfId="12543" xr:uid="{00000000-0005-0000-0000-000027270000}"/>
    <cellStyle name="Normal 3 3 4 5 3 2 4" xfId="8945" xr:uid="{00000000-0005-0000-0000-000028270000}"/>
    <cellStyle name="Normal 3 3 4 5 3 3" xfId="2625" xr:uid="{00000000-0005-0000-0000-000029270000}"/>
    <cellStyle name="Normal 3 3 4 5 3 3 2" xfId="6223" xr:uid="{00000000-0005-0000-0000-00002A270000}"/>
    <cellStyle name="Normal 3 3 4 5 3 3 2 2" xfId="13419" xr:uid="{00000000-0005-0000-0000-00002B270000}"/>
    <cellStyle name="Normal 3 3 4 5 3 3 3" xfId="9821" xr:uid="{00000000-0005-0000-0000-00002C270000}"/>
    <cellStyle name="Normal 3 3 4 5 3 4" xfId="4471" xr:uid="{00000000-0005-0000-0000-00002D270000}"/>
    <cellStyle name="Normal 3 3 4 5 3 4 2" xfId="11667" xr:uid="{00000000-0005-0000-0000-00002E270000}"/>
    <cellStyle name="Normal 3 3 4 5 3 5" xfId="8069" xr:uid="{00000000-0005-0000-0000-00002F270000}"/>
    <cellStyle name="Normal 3 3 4 5 4" xfId="1165" xr:uid="{00000000-0005-0000-0000-000030270000}"/>
    <cellStyle name="Normal 3 3 4 5 4 2" xfId="2917" xr:uid="{00000000-0005-0000-0000-000031270000}"/>
    <cellStyle name="Normal 3 3 4 5 4 2 2" xfId="6515" xr:uid="{00000000-0005-0000-0000-000032270000}"/>
    <cellStyle name="Normal 3 3 4 5 4 2 2 2" xfId="13711" xr:uid="{00000000-0005-0000-0000-000033270000}"/>
    <cellStyle name="Normal 3 3 4 5 4 2 3" xfId="10113" xr:uid="{00000000-0005-0000-0000-000034270000}"/>
    <cellStyle name="Normal 3 3 4 5 4 3" xfId="4763" xr:uid="{00000000-0005-0000-0000-000035270000}"/>
    <cellStyle name="Normal 3 3 4 5 4 3 2" xfId="11959" xr:uid="{00000000-0005-0000-0000-000036270000}"/>
    <cellStyle name="Normal 3 3 4 5 4 4" xfId="8361" xr:uid="{00000000-0005-0000-0000-000037270000}"/>
    <cellStyle name="Normal 3 3 4 5 5" xfId="2041" xr:uid="{00000000-0005-0000-0000-000038270000}"/>
    <cellStyle name="Normal 3 3 4 5 5 2" xfId="5639" xr:uid="{00000000-0005-0000-0000-000039270000}"/>
    <cellStyle name="Normal 3 3 4 5 5 2 2" xfId="12835" xr:uid="{00000000-0005-0000-0000-00003A270000}"/>
    <cellStyle name="Normal 3 3 4 5 5 3" xfId="9237" xr:uid="{00000000-0005-0000-0000-00003B270000}"/>
    <cellStyle name="Normal 3 3 4 5 6" xfId="3887" xr:uid="{00000000-0005-0000-0000-00003C270000}"/>
    <cellStyle name="Normal 3 3 4 5 6 2" xfId="11083" xr:uid="{00000000-0005-0000-0000-00003D270000}"/>
    <cellStyle name="Normal 3 3 4 5 7" xfId="7485" xr:uid="{00000000-0005-0000-0000-00003E270000}"/>
    <cellStyle name="Normal 3 3 4 6" xfId="432" xr:uid="{00000000-0005-0000-0000-00003F270000}"/>
    <cellStyle name="Normal 3 3 4 6 2" xfId="1311" xr:uid="{00000000-0005-0000-0000-000040270000}"/>
    <cellStyle name="Normal 3 3 4 6 2 2" xfId="3063" xr:uid="{00000000-0005-0000-0000-000041270000}"/>
    <cellStyle name="Normal 3 3 4 6 2 2 2" xfId="6661" xr:uid="{00000000-0005-0000-0000-000042270000}"/>
    <cellStyle name="Normal 3 3 4 6 2 2 2 2" xfId="13857" xr:uid="{00000000-0005-0000-0000-000043270000}"/>
    <cellStyle name="Normal 3 3 4 6 2 2 3" xfId="10259" xr:uid="{00000000-0005-0000-0000-000044270000}"/>
    <cellStyle name="Normal 3 3 4 6 2 3" xfId="4909" xr:uid="{00000000-0005-0000-0000-000045270000}"/>
    <cellStyle name="Normal 3 3 4 6 2 3 2" xfId="12105" xr:uid="{00000000-0005-0000-0000-000046270000}"/>
    <cellStyle name="Normal 3 3 4 6 2 4" xfId="8507" xr:uid="{00000000-0005-0000-0000-000047270000}"/>
    <cellStyle name="Normal 3 3 4 6 3" xfId="2187" xr:uid="{00000000-0005-0000-0000-000048270000}"/>
    <cellStyle name="Normal 3 3 4 6 3 2" xfId="5785" xr:uid="{00000000-0005-0000-0000-000049270000}"/>
    <cellStyle name="Normal 3 3 4 6 3 2 2" xfId="12981" xr:uid="{00000000-0005-0000-0000-00004A270000}"/>
    <cellStyle name="Normal 3 3 4 6 3 3" xfId="9383" xr:uid="{00000000-0005-0000-0000-00004B270000}"/>
    <cellStyle name="Normal 3 3 4 6 4" xfId="4033" xr:uid="{00000000-0005-0000-0000-00004C270000}"/>
    <cellStyle name="Normal 3 3 4 6 4 2" xfId="11229" xr:uid="{00000000-0005-0000-0000-00004D270000}"/>
    <cellStyle name="Normal 3 3 4 6 5" xfId="7631" xr:uid="{00000000-0005-0000-0000-00004E270000}"/>
    <cellStyle name="Normal 3 3 4 7" xfId="727" xr:uid="{00000000-0005-0000-0000-00004F270000}"/>
    <cellStyle name="Normal 3 3 4 7 2" xfId="1603" xr:uid="{00000000-0005-0000-0000-000050270000}"/>
    <cellStyle name="Normal 3 3 4 7 2 2" xfId="3355" xr:uid="{00000000-0005-0000-0000-000051270000}"/>
    <cellStyle name="Normal 3 3 4 7 2 2 2" xfId="6953" xr:uid="{00000000-0005-0000-0000-000052270000}"/>
    <cellStyle name="Normal 3 3 4 7 2 2 2 2" xfId="14149" xr:uid="{00000000-0005-0000-0000-000053270000}"/>
    <cellStyle name="Normal 3 3 4 7 2 2 3" xfId="10551" xr:uid="{00000000-0005-0000-0000-000054270000}"/>
    <cellStyle name="Normal 3 3 4 7 2 3" xfId="5201" xr:uid="{00000000-0005-0000-0000-000055270000}"/>
    <cellStyle name="Normal 3 3 4 7 2 3 2" xfId="12397" xr:uid="{00000000-0005-0000-0000-000056270000}"/>
    <cellStyle name="Normal 3 3 4 7 2 4" xfId="8799" xr:uid="{00000000-0005-0000-0000-000057270000}"/>
    <cellStyle name="Normal 3 3 4 7 3" xfId="2479" xr:uid="{00000000-0005-0000-0000-000058270000}"/>
    <cellStyle name="Normal 3 3 4 7 3 2" xfId="6077" xr:uid="{00000000-0005-0000-0000-000059270000}"/>
    <cellStyle name="Normal 3 3 4 7 3 2 2" xfId="13273" xr:uid="{00000000-0005-0000-0000-00005A270000}"/>
    <cellStyle name="Normal 3 3 4 7 3 3" xfId="9675" xr:uid="{00000000-0005-0000-0000-00005B270000}"/>
    <cellStyle name="Normal 3 3 4 7 4" xfId="4325" xr:uid="{00000000-0005-0000-0000-00005C270000}"/>
    <cellStyle name="Normal 3 3 4 7 4 2" xfId="11521" xr:uid="{00000000-0005-0000-0000-00005D270000}"/>
    <cellStyle name="Normal 3 3 4 7 5" xfId="7923" xr:uid="{00000000-0005-0000-0000-00005E270000}"/>
    <cellStyle name="Normal 3 3 4 8" xfId="1019" xr:uid="{00000000-0005-0000-0000-00005F270000}"/>
    <cellStyle name="Normal 3 3 4 8 2" xfId="2771" xr:uid="{00000000-0005-0000-0000-000060270000}"/>
    <cellStyle name="Normal 3 3 4 8 2 2" xfId="6369" xr:uid="{00000000-0005-0000-0000-000061270000}"/>
    <cellStyle name="Normal 3 3 4 8 2 2 2" xfId="13565" xr:uid="{00000000-0005-0000-0000-000062270000}"/>
    <cellStyle name="Normal 3 3 4 8 2 3" xfId="9967" xr:uid="{00000000-0005-0000-0000-000063270000}"/>
    <cellStyle name="Normal 3 3 4 8 3" xfId="4617" xr:uid="{00000000-0005-0000-0000-000064270000}"/>
    <cellStyle name="Normal 3 3 4 8 3 2" xfId="11813" xr:uid="{00000000-0005-0000-0000-000065270000}"/>
    <cellStyle name="Normal 3 3 4 8 4" xfId="8215" xr:uid="{00000000-0005-0000-0000-000066270000}"/>
    <cellStyle name="Normal 3 3 4 9" xfId="1895" xr:uid="{00000000-0005-0000-0000-000067270000}"/>
    <cellStyle name="Normal 3 3 4 9 2" xfId="5493" xr:uid="{00000000-0005-0000-0000-000068270000}"/>
    <cellStyle name="Normal 3 3 4 9 2 2" xfId="12689" xr:uid="{00000000-0005-0000-0000-000069270000}"/>
    <cellStyle name="Normal 3 3 4 9 3" xfId="9091" xr:uid="{00000000-0005-0000-0000-00006A270000}"/>
    <cellStyle name="Normal 3 3 5" xfId="58" xr:uid="{00000000-0005-0000-0000-00006B270000}"/>
    <cellStyle name="Normal 3 3 5 10" xfId="7351" xr:uid="{00000000-0005-0000-0000-00006C270000}"/>
    <cellStyle name="Normal 3 3 5 11" xfId="145" xr:uid="{00000000-0005-0000-0000-00006D270000}"/>
    <cellStyle name="Normal 3 3 5 2" xfId="230" xr:uid="{00000000-0005-0000-0000-00006E270000}"/>
    <cellStyle name="Normal 3 3 5 2 2" xfId="378" xr:uid="{00000000-0005-0000-0000-00006F270000}"/>
    <cellStyle name="Normal 3 3 5 2 2 2" xfId="670" xr:uid="{00000000-0005-0000-0000-000070270000}"/>
    <cellStyle name="Normal 3 3 5 2 2 2 2" xfId="1549" xr:uid="{00000000-0005-0000-0000-000071270000}"/>
    <cellStyle name="Normal 3 3 5 2 2 2 2 2" xfId="3301" xr:uid="{00000000-0005-0000-0000-000072270000}"/>
    <cellStyle name="Normal 3 3 5 2 2 2 2 2 2" xfId="6899" xr:uid="{00000000-0005-0000-0000-000073270000}"/>
    <cellStyle name="Normal 3 3 5 2 2 2 2 2 2 2" xfId="14095" xr:uid="{00000000-0005-0000-0000-000074270000}"/>
    <cellStyle name="Normal 3 3 5 2 2 2 2 2 3" xfId="10497" xr:uid="{00000000-0005-0000-0000-000075270000}"/>
    <cellStyle name="Normal 3 3 5 2 2 2 2 3" xfId="5147" xr:uid="{00000000-0005-0000-0000-000076270000}"/>
    <cellStyle name="Normal 3 3 5 2 2 2 2 3 2" xfId="12343" xr:uid="{00000000-0005-0000-0000-000077270000}"/>
    <cellStyle name="Normal 3 3 5 2 2 2 2 4" xfId="8745" xr:uid="{00000000-0005-0000-0000-000078270000}"/>
    <cellStyle name="Normal 3 3 5 2 2 2 3" xfId="2425" xr:uid="{00000000-0005-0000-0000-000079270000}"/>
    <cellStyle name="Normal 3 3 5 2 2 2 3 2" xfId="6023" xr:uid="{00000000-0005-0000-0000-00007A270000}"/>
    <cellStyle name="Normal 3 3 5 2 2 2 3 2 2" xfId="13219" xr:uid="{00000000-0005-0000-0000-00007B270000}"/>
    <cellStyle name="Normal 3 3 5 2 2 2 3 3" xfId="9621" xr:uid="{00000000-0005-0000-0000-00007C270000}"/>
    <cellStyle name="Normal 3 3 5 2 2 2 4" xfId="4271" xr:uid="{00000000-0005-0000-0000-00007D270000}"/>
    <cellStyle name="Normal 3 3 5 2 2 2 4 2" xfId="11467" xr:uid="{00000000-0005-0000-0000-00007E270000}"/>
    <cellStyle name="Normal 3 3 5 2 2 2 5" xfId="7869" xr:uid="{00000000-0005-0000-0000-00007F270000}"/>
    <cellStyle name="Normal 3 3 5 2 2 3" xfId="965" xr:uid="{00000000-0005-0000-0000-000080270000}"/>
    <cellStyle name="Normal 3 3 5 2 2 3 2" xfId="1841" xr:uid="{00000000-0005-0000-0000-000081270000}"/>
    <cellStyle name="Normal 3 3 5 2 2 3 2 2" xfId="3593" xr:uid="{00000000-0005-0000-0000-000082270000}"/>
    <cellStyle name="Normal 3 3 5 2 2 3 2 2 2" xfId="7191" xr:uid="{00000000-0005-0000-0000-000083270000}"/>
    <cellStyle name="Normal 3 3 5 2 2 3 2 2 2 2" xfId="14387" xr:uid="{00000000-0005-0000-0000-000084270000}"/>
    <cellStyle name="Normal 3 3 5 2 2 3 2 2 3" xfId="10789" xr:uid="{00000000-0005-0000-0000-000085270000}"/>
    <cellStyle name="Normal 3 3 5 2 2 3 2 3" xfId="5439" xr:uid="{00000000-0005-0000-0000-000086270000}"/>
    <cellStyle name="Normal 3 3 5 2 2 3 2 3 2" xfId="12635" xr:uid="{00000000-0005-0000-0000-000087270000}"/>
    <cellStyle name="Normal 3 3 5 2 2 3 2 4" xfId="9037" xr:uid="{00000000-0005-0000-0000-000088270000}"/>
    <cellStyle name="Normal 3 3 5 2 2 3 3" xfId="2717" xr:uid="{00000000-0005-0000-0000-000089270000}"/>
    <cellStyle name="Normal 3 3 5 2 2 3 3 2" xfId="6315" xr:uid="{00000000-0005-0000-0000-00008A270000}"/>
    <cellStyle name="Normal 3 3 5 2 2 3 3 2 2" xfId="13511" xr:uid="{00000000-0005-0000-0000-00008B270000}"/>
    <cellStyle name="Normal 3 3 5 2 2 3 3 3" xfId="9913" xr:uid="{00000000-0005-0000-0000-00008C270000}"/>
    <cellStyle name="Normal 3 3 5 2 2 3 4" xfId="4563" xr:uid="{00000000-0005-0000-0000-00008D270000}"/>
    <cellStyle name="Normal 3 3 5 2 2 3 4 2" xfId="11759" xr:uid="{00000000-0005-0000-0000-00008E270000}"/>
    <cellStyle name="Normal 3 3 5 2 2 3 5" xfId="8161" xr:uid="{00000000-0005-0000-0000-00008F270000}"/>
    <cellStyle name="Normal 3 3 5 2 2 4" xfId="1257" xr:uid="{00000000-0005-0000-0000-000090270000}"/>
    <cellStyle name="Normal 3 3 5 2 2 4 2" xfId="3009" xr:uid="{00000000-0005-0000-0000-000091270000}"/>
    <cellStyle name="Normal 3 3 5 2 2 4 2 2" xfId="6607" xr:uid="{00000000-0005-0000-0000-000092270000}"/>
    <cellStyle name="Normal 3 3 5 2 2 4 2 2 2" xfId="13803" xr:uid="{00000000-0005-0000-0000-000093270000}"/>
    <cellStyle name="Normal 3 3 5 2 2 4 2 3" xfId="10205" xr:uid="{00000000-0005-0000-0000-000094270000}"/>
    <cellStyle name="Normal 3 3 5 2 2 4 3" xfId="4855" xr:uid="{00000000-0005-0000-0000-000095270000}"/>
    <cellStyle name="Normal 3 3 5 2 2 4 3 2" xfId="12051" xr:uid="{00000000-0005-0000-0000-000096270000}"/>
    <cellStyle name="Normal 3 3 5 2 2 4 4" xfId="8453" xr:uid="{00000000-0005-0000-0000-000097270000}"/>
    <cellStyle name="Normal 3 3 5 2 2 5" xfId="2133" xr:uid="{00000000-0005-0000-0000-000098270000}"/>
    <cellStyle name="Normal 3 3 5 2 2 5 2" xfId="5731" xr:uid="{00000000-0005-0000-0000-000099270000}"/>
    <cellStyle name="Normal 3 3 5 2 2 5 2 2" xfId="12927" xr:uid="{00000000-0005-0000-0000-00009A270000}"/>
    <cellStyle name="Normal 3 3 5 2 2 5 3" xfId="9329" xr:uid="{00000000-0005-0000-0000-00009B270000}"/>
    <cellStyle name="Normal 3 3 5 2 2 6" xfId="3979" xr:uid="{00000000-0005-0000-0000-00009C270000}"/>
    <cellStyle name="Normal 3 3 5 2 2 6 2" xfId="11175" xr:uid="{00000000-0005-0000-0000-00009D270000}"/>
    <cellStyle name="Normal 3 3 5 2 2 7" xfId="7577" xr:uid="{00000000-0005-0000-0000-00009E270000}"/>
    <cellStyle name="Normal 3 3 5 2 3" xfId="524" xr:uid="{00000000-0005-0000-0000-00009F270000}"/>
    <cellStyle name="Normal 3 3 5 2 3 2" xfId="1403" xr:uid="{00000000-0005-0000-0000-0000A0270000}"/>
    <cellStyle name="Normal 3 3 5 2 3 2 2" xfId="3155" xr:uid="{00000000-0005-0000-0000-0000A1270000}"/>
    <cellStyle name="Normal 3 3 5 2 3 2 2 2" xfId="6753" xr:uid="{00000000-0005-0000-0000-0000A2270000}"/>
    <cellStyle name="Normal 3 3 5 2 3 2 2 2 2" xfId="13949" xr:uid="{00000000-0005-0000-0000-0000A3270000}"/>
    <cellStyle name="Normal 3 3 5 2 3 2 2 3" xfId="10351" xr:uid="{00000000-0005-0000-0000-0000A4270000}"/>
    <cellStyle name="Normal 3 3 5 2 3 2 3" xfId="5001" xr:uid="{00000000-0005-0000-0000-0000A5270000}"/>
    <cellStyle name="Normal 3 3 5 2 3 2 3 2" xfId="12197" xr:uid="{00000000-0005-0000-0000-0000A6270000}"/>
    <cellStyle name="Normal 3 3 5 2 3 2 4" xfId="8599" xr:uid="{00000000-0005-0000-0000-0000A7270000}"/>
    <cellStyle name="Normal 3 3 5 2 3 3" xfId="2279" xr:uid="{00000000-0005-0000-0000-0000A8270000}"/>
    <cellStyle name="Normal 3 3 5 2 3 3 2" xfId="5877" xr:uid="{00000000-0005-0000-0000-0000A9270000}"/>
    <cellStyle name="Normal 3 3 5 2 3 3 2 2" xfId="13073" xr:uid="{00000000-0005-0000-0000-0000AA270000}"/>
    <cellStyle name="Normal 3 3 5 2 3 3 3" xfId="9475" xr:uid="{00000000-0005-0000-0000-0000AB270000}"/>
    <cellStyle name="Normal 3 3 5 2 3 4" xfId="4125" xr:uid="{00000000-0005-0000-0000-0000AC270000}"/>
    <cellStyle name="Normal 3 3 5 2 3 4 2" xfId="11321" xr:uid="{00000000-0005-0000-0000-0000AD270000}"/>
    <cellStyle name="Normal 3 3 5 2 3 5" xfId="7723" xr:uid="{00000000-0005-0000-0000-0000AE270000}"/>
    <cellStyle name="Normal 3 3 5 2 4" xfId="819" xr:uid="{00000000-0005-0000-0000-0000AF270000}"/>
    <cellStyle name="Normal 3 3 5 2 4 2" xfId="1695" xr:uid="{00000000-0005-0000-0000-0000B0270000}"/>
    <cellStyle name="Normal 3 3 5 2 4 2 2" xfId="3447" xr:uid="{00000000-0005-0000-0000-0000B1270000}"/>
    <cellStyle name="Normal 3 3 5 2 4 2 2 2" xfId="7045" xr:uid="{00000000-0005-0000-0000-0000B2270000}"/>
    <cellStyle name="Normal 3 3 5 2 4 2 2 2 2" xfId="14241" xr:uid="{00000000-0005-0000-0000-0000B3270000}"/>
    <cellStyle name="Normal 3 3 5 2 4 2 2 3" xfId="10643" xr:uid="{00000000-0005-0000-0000-0000B4270000}"/>
    <cellStyle name="Normal 3 3 5 2 4 2 3" xfId="5293" xr:uid="{00000000-0005-0000-0000-0000B5270000}"/>
    <cellStyle name="Normal 3 3 5 2 4 2 3 2" xfId="12489" xr:uid="{00000000-0005-0000-0000-0000B6270000}"/>
    <cellStyle name="Normal 3 3 5 2 4 2 4" xfId="8891" xr:uid="{00000000-0005-0000-0000-0000B7270000}"/>
    <cellStyle name="Normal 3 3 5 2 4 3" xfId="2571" xr:uid="{00000000-0005-0000-0000-0000B8270000}"/>
    <cellStyle name="Normal 3 3 5 2 4 3 2" xfId="6169" xr:uid="{00000000-0005-0000-0000-0000B9270000}"/>
    <cellStyle name="Normal 3 3 5 2 4 3 2 2" xfId="13365" xr:uid="{00000000-0005-0000-0000-0000BA270000}"/>
    <cellStyle name="Normal 3 3 5 2 4 3 3" xfId="9767" xr:uid="{00000000-0005-0000-0000-0000BB270000}"/>
    <cellStyle name="Normal 3 3 5 2 4 4" xfId="4417" xr:uid="{00000000-0005-0000-0000-0000BC270000}"/>
    <cellStyle name="Normal 3 3 5 2 4 4 2" xfId="11613" xr:uid="{00000000-0005-0000-0000-0000BD270000}"/>
    <cellStyle name="Normal 3 3 5 2 4 5" xfId="8015" xr:uid="{00000000-0005-0000-0000-0000BE270000}"/>
    <cellStyle name="Normal 3 3 5 2 5" xfId="1111" xr:uid="{00000000-0005-0000-0000-0000BF270000}"/>
    <cellStyle name="Normal 3 3 5 2 5 2" xfId="2863" xr:uid="{00000000-0005-0000-0000-0000C0270000}"/>
    <cellStyle name="Normal 3 3 5 2 5 2 2" xfId="6461" xr:uid="{00000000-0005-0000-0000-0000C1270000}"/>
    <cellStyle name="Normal 3 3 5 2 5 2 2 2" xfId="13657" xr:uid="{00000000-0005-0000-0000-0000C2270000}"/>
    <cellStyle name="Normal 3 3 5 2 5 2 3" xfId="10059" xr:uid="{00000000-0005-0000-0000-0000C3270000}"/>
    <cellStyle name="Normal 3 3 5 2 5 3" xfId="4709" xr:uid="{00000000-0005-0000-0000-0000C4270000}"/>
    <cellStyle name="Normal 3 3 5 2 5 3 2" xfId="11905" xr:uid="{00000000-0005-0000-0000-0000C5270000}"/>
    <cellStyle name="Normal 3 3 5 2 5 4" xfId="8307" xr:uid="{00000000-0005-0000-0000-0000C6270000}"/>
    <cellStyle name="Normal 3 3 5 2 6" xfId="1987" xr:uid="{00000000-0005-0000-0000-0000C7270000}"/>
    <cellStyle name="Normal 3 3 5 2 6 2" xfId="5585" xr:uid="{00000000-0005-0000-0000-0000C8270000}"/>
    <cellStyle name="Normal 3 3 5 2 6 2 2" xfId="12781" xr:uid="{00000000-0005-0000-0000-0000C9270000}"/>
    <cellStyle name="Normal 3 3 5 2 6 3" xfId="9183" xr:uid="{00000000-0005-0000-0000-0000CA270000}"/>
    <cellStyle name="Normal 3 3 5 2 7" xfId="3833" xr:uid="{00000000-0005-0000-0000-0000CB270000}"/>
    <cellStyle name="Normal 3 3 5 2 7 2" xfId="11029" xr:uid="{00000000-0005-0000-0000-0000CC270000}"/>
    <cellStyle name="Normal 3 3 5 2 8" xfId="7431" xr:uid="{00000000-0005-0000-0000-0000CD270000}"/>
    <cellStyle name="Normal 3 3 5 3" xfId="298" xr:uid="{00000000-0005-0000-0000-0000CE270000}"/>
    <cellStyle name="Normal 3 3 5 3 2" xfId="590" xr:uid="{00000000-0005-0000-0000-0000CF270000}"/>
    <cellStyle name="Normal 3 3 5 3 2 2" xfId="1469" xr:uid="{00000000-0005-0000-0000-0000D0270000}"/>
    <cellStyle name="Normal 3 3 5 3 2 2 2" xfId="3221" xr:uid="{00000000-0005-0000-0000-0000D1270000}"/>
    <cellStyle name="Normal 3 3 5 3 2 2 2 2" xfId="6819" xr:uid="{00000000-0005-0000-0000-0000D2270000}"/>
    <cellStyle name="Normal 3 3 5 3 2 2 2 2 2" xfId="14015" xr:uid="{00000000-0005-0000-0000-0000D3270000}"/>
    <cellStyle name="Normal 3 3 5 3 2 2 2 3" xfId="10417" xr:uid="{00000000-0005-0000-0000-0000D4270000}"/>
    <cellStyle name="Normal 3 3 5 3 2 2 3" xfId="5067" xr:uid="{00000000-0005-0000-0000-0000D5270000}"/>
    <cellStyle name="Normal 3 3 5 3 2 2 3 2" xfId="12263" xr:uid="{00000000-0005-0000-0000-0000D6270000}"/>
    <cellStyle name="Normal 3 3 5 3 2 2 4" xfId="8665" xr:uid="{00000000-0005-0000-0000-0000D7270000}"/>
    <cellStyle name="Normal 3 3 5 3 2 3" xfId="2345" xr:uid="{00000000-0005-0000-0000-0000D8270000}"/>
    <cellStyle name="Normal 3 3 5 3 2 3 2" xfId="5943" xr:uid="{00000000-0005-0000-0000-0000D9270000}"/>
    <cellStyle name="Normal 3 3 5 3 2 3 2 2" xfId="13139" xr:uid="{00000000-0005-0000-0000-0000DA270000}"/>
    <cellStyle name="Normal 3 3 5 3 2 3 3" xfId="9541" xr:uid="{00000000-0005-0000-0000-0000DB270000}"/>
    <cellStyle name="Normal 3 3 5 3 2 4" xfId="4191" xr:uid="{00000000-0005-0000-0000-0000DC270000}"/>
    <cellStyle name="Normal 3 3 5 3 2 4 2" xfId="11387" xr:uid="{00000000-0005-0000-0000-0000DD270000}"/>
    <cellStyle name="Normal 3 3 5 3 2 5" xfId="7789" xr:uid="{00000000-0005-0000-0000-0000DE270000}"/>
    <cellStyle name="Normal 3 3 5 3 3" xfId="885" xr:uid="{00000000-0005-0000-0000-0000DF270000}"/>
    <cellStyle name="Normal 3 3 5 3 3 2" xfId="1761" xr:uid="{00000000-0005-0000-0000-0000E0270000}"/>
    <cellStyle name="Normal 3 3 5 3 3 2 2" xfId="3513" xr:uid="{00000000-0005-0000-0000-0000E1270000}"/>
    <cellStyle name="Normal 3 3 5 3 3 2 2 2" xfId="7111" xr:uid="{00000000-0005-0000-0000-0000E2270000}"/>
    <cellStyle name="Normal 3 3 5 3 3 2 2 2 2" xfId="14307" xr:uid="{00000000-0005-0000-0000-0000E3270000}"/>
    <cellStyle name="Normal 3 3 5 3 3 2 2 3" xfId="10709" xr:uid="{00000000-0005-0000-0000-0000E4270000}"/>
    <cellStyle name="Normal 3 3 5 3 3 2 3" xfId="5359" xr:uid="{00000000-0005-0000-0000-0000E5270000}"/>
    <cellStyle name="Normal 3 3 5 3 3 2 3 2" xfId="12555" xr:uid="{00000000-0005-0000-0000-0000E6270000}"/>
    <cellStyle name="Normal 3 3 5 3 3 2 4" xfId="8957" xr:uid="{00000000-0005-0000-0000-0000E7270000}"/>
    <cellStyle name="Normal 3 3 5 3 3 3" xfId="2637" xr:uid="{00000000-0005-0000-0000-0000E8270000}"/>
    <cellStyle name="Normal 3 3 5 3 3 3 2" xfId="6235" xr:uid="{00000000-0005-0000-0000-0000E9270000}"/>
    <cellStyle name="Normal 3 3 5 3 3 3 2 2" xfId="13431" xr:uid="{00000000-0005-0000-0000-0000EA270000}"/>
    <cellStyle name="Normal 3 3 5 3 3 3 3" xfId="9833" xr:uid="{00000000-0005-0000-0000-0000EB270000}"/>
    <cellStyle name="Normal 3 3 5 3 3 4" xfId="4483" xr:uid="{00000000-0005-0000-0000-0000EC270000}"/>
    <cellStyle name="Normal 3 3 5 3 3 4 2" xfId="11679" xr:uid="{00000000-0005-0000-0000-0000ED270000}"/>
    <cellStyle name="Normal 3 3 5 3 3 5" xfId="8081" xr:uid="{00000000-0005-0000-0000-0000EE270000}"/>
    <cellStyle name="Normal 3 3 5 3 4" xfId="1177" xr:uid="{00000000-0005-0000-0000-0000EF270000}"/>
    <cellStyle name="Normal 3 3 5 3 4 2" xfId="2929" xr:uid="{00000000-0005-0000-0000-0000F0270000}"/>
    <cellStyle name="Normal 3 3 5 3 4 2 2" xfId="6527" xr:uid="{00000000-0005-0000-0000-0000F1270000}"/>
    <cellStyle name="Normal 3 3 5 3 4 2 2 2" xfId="13723" xr:uid="{00000000-0005-0000-0000-0000F2270000}"/>
    <cellStyle name="Normal 3 3 5 3 4 2 3" xfId="10125" xr:uid="{00000000-0005-0000-0000-0000F3270000}"/>
    <cellStyle name="Normal 3 3 5 3 4 3" xfId="4775" xr:uid="{00000000-0005-0000-0000-0000F4270000}"/>
    <cellStyle name="Normal 3 3 5 3 4 3 2" xfId="11971" xr:uid="{00000000-0005-0000-0000-0000F5270000}"/>
    <cellStyle name="Normal 3 3 5 3 4 4" xfId="8373" xr:uid="{00000000-0005-0000-0000-0000F6270000}"/>
    <cellStyle name="Normal 3 3 5 3 5" xfId="2053" xr:uid="{00000000-0005-0000-0000-0000F7270000}"/>
    <cellStyle name="Normal 3 3 5 3 5 2" xfId="5651" xr:uid="{00000000-0005-0000-0000-0000F8270000}"/>
    <cellStyle name="Normal 3 3 5 3 5 2 2" xfId="12847" xr:uid="{00000000-0005-0000-0000-0000F9270000}"/>
    <cellStyle name="Normal 3 3 5 3 5 3" xfId="9249" xr:uid="{00000000-0005-0000-0000-0000FA270000}"/>
    <cellStyle name="Normal 3 3 5 3 6" xfId="3899" xr:uid="{00000000-0005-0000-0000-0000FB270000}"/>
    <cellStyle name="Normal 3 3 5 3 6 2" xfId="11095" xr:uid="{00000000-0005-0000-0000-0000FC270000}"/>
    <cellStyle name="Normal 3 3 5 3 7" xfId="7497" xr:uid="{00000000-0005-0000-0000-0000FD270000}"/>
    <cellStyle name="Normal 3 3 5 4" xfId="444" xr:uid="{00000000-0005-0000-0000-0000FE270000}"/>
    <cellStyle name="Normal 3 3 5 4 2" xfId="1323" xr:uid="{00000000-0005-0000-0000-0000FF270000}"/>
    <cellStyle name="Normal 3 3 5 4 2 2" xfId="3075" xr:uid="{00000000-0005-0000-0000-000000280000}"/>
    <cellStyle name="Normal 3 3 5 4 2 2 2" xfId="6673" xr:uid="{00000000-0005-0000-0000-000001280000}"/>
    <cellStyle name="Normal 3 3 5 4 2 2 2 2" xfId="13869" xr:uid="{00000000-0005-0000-0000-000002280000}"/>
    <cellStyle name="Normal 3 3 5 4 2 2 3" xfId="10271" xr:uid="{00000000-0005-0000-0000-000003280000}"/>
    <cellStyle name="Normal 3 3 5 4 2 3" xfId="4921" xr:uid="{00000000-0005-0000-0000-000004280000}"/>
    <cellStyle name="Normal 3 3 5 4 2 3 2" xfId="12117" xr:uid="{00000000-0005-0000-0000-000005280000}"/>
    <cellStyle name="Normal 3 3 5 4 2 4" xfId="8519" xr:uid="{00000000-0005-0000-0000-000006280000}"/>
    <cellStyle name="Normal 3 3 5 4 3" xfId="2199" xr:uid="{00000000-0005-0000-0000-000007280000}"/>
    <cellStyle name="Normal 3 3 5 4 3 2" xfId="5797" xr:uid="{00000000-0005-0000-0000-000008280000}"/>
    <cellStyle name="Normal 3 3 5 4 3 2 2" xfId="12993" xr:uid="{00000000-0005-0000-0000-000009280000}"/>
    <cellStyle name="Normal 3 3 5 4 3 3" xfId="9395" xr:uid="{00000000-0005-0000-0000-00000A280000}"/>
    <cellStyle name="Normal 3 3 5 4 4" xfId="4045" xr:uid="{00000000-0005-0000-0000-00000B280000}"/>
    <cellStyle name="Normal 3 3 5 4 4 2" xfId="11241" xr:uid="{00000000-0005-0000-0000-00000C280000}"/>
    <cellStyle name="Normal 3 3 5 4 5" xfId="7643" xr:uid="{00000000-0005-0000-0000-00000D280000}"/>
    <cellStyle name="Normal 3 3 5 5" xfId="739" xr:uid="{00000000-0005-0000-0000-00000E280000}"/>
    <cellStyle name="Normal 3 3 5 5 2" xfId="1615" xr:uid="{00000000-0005-0000-0000-00000F280000}"/>
    <cellStyle name="Normal 3 3 5 5 2 2" xfId="3367" xr:uid="{00000000-0005-0000-0000-000010280000}"/>
    <cellStyle name="Normal 3 3 5 5 2 2 2" xfId="6965" xr:uid="{00000000-0005-0000-0000-000011280000}"/>
    <cellStyle name="Normal 3 3 5 5 2 2 2 2" xfId="14161" xr:uid="{00000000-0005-0000-0000-000012280000}"/>
    <cellStyle name="Normal 3 3 5 5 2 2 3" xfId="10563" xr:uid="{00000000-0005-0000-0000-000013280000}"/>
    <cellStyle name="Normal 3 3 5 5 2 3" xfId="5213" xr:uid="{00000000-0005-0000-0000-000014280000}"/>
    <cellStyle name="Normal 3 3 5 5 2 3 2" xfId="12409" xr:uid="{00000000-0005-0000-0000-000015280000}"/>
    <cellStyle name="Normal 3 3 5 5 2 4" xfId="8811" xr:uid="{00000000-0005-0000-0000-000016280000}"/>
    <cellStyle name="Normal 3 3 5 5 3" xfId="2491" xr:uid="{00000000-0005-0000-0000-000017280000}"/>
    <cellStyle name="Normal 3 3 5 5 3 2" xfId="6089" xr:uid="{00000000-0005-0000-0000-000018280000}"/>
    <cellStyle name="Normal 3 3 5 5 3 2 2" xfId="13285" xr:uid="{00000000-0005-0000-0000-000019280000}"/>
    <cellStyle name="Normal 3 3 5 5 3 3" xfId="9687" xr:uid="{00000000-0005-0000-0000-00001A280000}"/>
    <cellStyle name="Normal 3 3 5 5 4" xfId="4337" xr:uid="{00000000-0005-0000-0000-00001B280000}"/>
    <cellStyle name="Normal 3 3 5 5 4 2" xfId="11533" xr:uid="{00000000-0005-0000-0000-00001C280000}"/>
    <cellStyle name="Normal 3 3 5 5 5" xfId="7935" xr:uid="{00000000-0005-0000-0000-00001D280000}"/>
    <cellStyle name="Normal 3 3 5 6" xfId="1031" xr:uid="{00000000-0005-0000-0000-00001E280000}"/>
    <cellStyle name="Normal 3 3 5 6 2" xfId="2783" xr:uid="{00000000-0005-0000-0000-00001F280000}"/>
    <cellStyle name="Normal 3 3 5 6 2 2" xfId="6381" xr:uid="{00000000-0005-0000-0000-000020280000}"/>
    <cellStyle name="Normal 3 3 5 6 2 2 2" xfId="13577" xr:uid="{00000000-0005-0000-0000-000021280000}"/>
    <cellStyle name="Normal 3 3 5 6 2 3" xfId="9979" xr:uid="{00000000-0005-0000-0000-000022280000}"/>
    <cellStyle name="Normal 3 3 5 6 3" xfId="4629" xr:uid="{00000000-0005-0000-0000-000023280000}"/>
    <cellStyle name="Normal 3 3 5 6 3 2" xfId="11825" xr:uid="{00000000-0005-0000-0000-000024280000}"/>
    <cellStyle name="Normal 3 3 5 6 4" xfId="8227" xr:uid="{00000000-0005-0000-0000-000025280000}"/>
    <cellStyle name="Normal 3 3 5 7" xfId="1907" xr:uid="{00000000-0005-0000-0000-000026280000}"/>
    <cellStyle name="Normal 3 3 5 7 2" xfId="5505" xr:uid="{00000000-0005-0000-0000-000027280000}"/>
    <cellStyle name="Normal 3 3 5 7 2 2" xfId="12701" xr:uid="{00000000-0005-0000-0000-000028280000}"/>
    <cellStyle name="Normal 3 3 5 7 3" xfId="9103" xr:uid="{00000000-0005-0000-0000-000029280000}"/>
    <cellStyle name="Normal 3 3 5 8" xfId="3673" xr:uid="{00000000-0005-0000-0000-00002A280000}"/>
    <cellStyle name="Normal 3 3 5 8 2" xfId="7271" xr:uid="{00000000-0005-0000-0000-00002B280000}"/>
    <cellStyle name="Normal 3 3 5 8 2 2" xfId="14467" xr:uid="{00000000-0005-0000-0000-00002C280000}"/>
    <cellStyle name="Normal 3 3 5 8 3" xfId="10869" xr:uid="{00000000-0005-0000-0000-00002D280000}"/>
    <cellStyle name="Normal 3 3 5 9" xfId="3753" xr:uid="{00000000-0005-0000-0000-00002E280000}"/>
    <cellStyle name="Normal 3 3 5 9 2" xfId="10949" xr:uid="{00000000-0005-0000-0000-00002F280000}"/>
    <cellStyle name="Normal 3 3 6" xfId="81" xr:uid="{00000000-0005-0000-0000-000030280000}"/>
    <cellStyle name="Normal 3 3 6 10" xfId="7373" xr:uid="{00000000-0005-0000-0000-000031280000}"/>
    <cellStyle name="Normal 3 3 6 11" xfId="168" xr:uid="{00000000-0005-0000-0000-000032280000}"/>
    <cellStyle name="Normal 3 3 6 2" xfId="253" xr:uid="{00000000-0005-0000-0000-000033280000}"/>
    <cellStyle name="Normal 3 3 6 2 2" xfId="400" xr:uid="{00000000-0005-0000-0000-000034280000}"/>
    <cellStyle name="Normal 3 3 6 2 2 2" xfId="692" xr:uid="{00000000-0005-0000-0000-000035280000}"/>
    <cellStyle name="Normal 3 3 6 2 2 2 2" xfId="1571" xr:uid="{00000000-0005-0000-0000-000036280000}"/>
    <cellStyle name="Normal 3 3 6 2 2 2 2 2" xfId="3323" xr:uid="{00000000-0005-0000-0000-000037280000}"/>
    <cellStyle name="Normal 3 3 6 2 2 2 2 2 2" xfId="6921" xr:uid="{00000000-0005-0000-0000-000038280000}"/>
    <cellStyle name="Normal 3 3 6 2 2 2 2 2 2 2" xfId="14117" xr:uid="{00000000-0005-0000-0000-000039280000}"/>
    <cellStyle name="Normal 3 3 6 2 2 2 2 2 3" xfId="10519" xr:uid="{00000000-0005-0000-0000-00003A280000}"/>
    <cellStyle name="Normal 3 3 6 2 2 2 2 3" xfId="5169" xr:uid="{00000000-0005-0000-0000-00003B280000}"/>
    <cellStyle name="Normal 3 3 6 2 2 2 2 3 2" xfId="12365" xr:uid="{00000000-0005-0000-0000-00003C280000}"/>
    <cellStyle name="Normal 3 3 6 2 2 2 2 4" xfId="8767" xr:uid="{00000000-0005-0000-0000-00003D280000}"/>
    <cellStyle name="Normal 3 3 6 2 2 2 3" xfId="2447" xr:uid="{00000000-0005-0000-0000-00003E280000}"/>
    <cellStyle name="Normal 3 3 6 2 2 2 3 2" xfId="6045" xr:uid="{00000000-0005-0000-0000-00003F280000}"/>
    <cellStyle name="Normal 3 3 6 2 2 2 3 2 2" xfId="13241" xr:uid="{00000000-0005-0000-0000-000040280000}"/>
    <cellStyle name="Normal 3 3 6 2 2 2 3 3" xfId="9643" xr:uid="{00000000-0005-0000-0000-000041280000}"/>
    <cellStyle name="Normal 3 3 6 2 2 2 4" xfId="4293" xr:uid="{00000000-0005-0000-0000-000042280000}"/>
    <cellStyle name="Normal 3 3 6 2 2 2 4 2" xfId="11489" xr:uid="{00000000-0005-0000-0000-000043280000}"/>
    <cellStyle name="Normal 3 3 6 2 2 2 5" xfId="7891" xr:uid="{00000000-0005-0000-0000-000044280000}"/>
    <cellStyle name="Normal 3 3 6 2 2 3" xfId="987" xr:uid="{00000000-0005-0000-0000-000045280000}"/>
    <cellStyle name="Normal 3 3 6 2 2 3 2" xfId="1863" xr:uid="{00000000-0005-0000-0000-000046280000}"/>
    <cellStyle name="Normal 3 3 6 2 2 3 2 2" xfId="3615" xr:uid="{00000000-0005-0000-0000-000047280000}"/>
    <cellStyle name="Normal 3 3 6 2 2 3 2 2 2" xfId="7213" xr:uid="{00000000-0005-0000-0000-000048280000}"/>
    <cellStyle name="Normal 3 3 6 2 2 3 2 2 2 2" xfId="14409" xr:uid="{00000000-0005-0000-0000-000049280000}"/>
    <cellStyle name="Normal 3 3 6 2 2 3 2 2 3" xfId="10811" xr:uid="{00000000-0005-0000-0000-00004A280000}"/>
    <cellStyle name="Normal 3 3 6 2 2 3 2 3" xfId="5461" xr:uid="{00000000-0005-0000-0000-00004B280000}"/>
    <cellStyle name="Normal 3 3 6 2 2 3 2 3 2" xfId="12657" xr:uid="{00000000-0005-0000-0000-00004C280000}"/>
    <cellStyle name="Normal 3 3 6 2 2 3 2 4" xfId="9059" xr:uid="{00000000-0005-0000-0000-00004D280000}"/>
    <cellStyle name="Normal 3 3 6 2 2 3 3" xfId="2739" xr:uid="{00000000-0005-0000-0000-00004E280000}"/>
    <cellStyle name="Normal 3 3 6 2 2 3 3 2" xfId="6337" xr:uid="{00000000-0005-0000-0000-00004F280000}"/>
    <cellStyle name="Normal 3 3 6 2 2 3 3 2 2" xfId="13533" xr:uid="{00000000-0005-0000-0000-000050280000}"/>
    <cellStyle name="Normal 3 3 6 2 2 3 3 3" xfId="9935" xr:uid="{00000000-0005-0000-0000-000051280000}"/>
    <cellStyle name="Normal 3 3 6 2 2 3 4" xfId="4585" xr:uid="{00000000-0005-0000-0000-000052280000}"/>
    <cellStyle name="Normal 3 3 6 2 2 3 4 2" xfId="11781" xr:uid="{00000000-0005-0000-0000-000053280000}"/>
    <cellStyle name="Normal 3 3 6 2 2 3 5" xfId="8183" xr:uid="{00000000-0005-0000-0000-000054280000}"/>
    <cellStyle name="Normal 3 3 6 2 2 4" xfId="1279" xr:uid="{00000000-0005-0000-0000-000055280000}"/>
    <cellStyle name="Normal 3 3 6 2 2 4 2" xfId="3031" xr:uid="{00000000-0005-0000-0000-000056280000}"/>
    <cellStyle name="Normal 3 3 6 2 2 4 2 2" xfId="6629" xr:uid="{00000000-0005-0000-0000-000057280000}"/>
    <cellStyle name="Normal 3 3 6 2 2 4 2 2 2" xfId="13825" xr:uid="{00000000-0005-0000-0000-000058280000}"/>
    <cellStyle name="Normal 3 3 6 2 2 4 2 3" xfId="10227" xr:uid="{00000000-0005-0000-0000-000059280000}"/>
    <cellStyle name="Normal 3 3 6 2 2 4 3" xfId="4877" xr:uid="{00000000-0005-0000-0000-00005A280000}"/>
    <cellStyle name="Normal 3 3 6 2 2 4 3 2" xfId="12073" xr:uid="{00000000-0005-0000-0000-00005B280000}"/>
    <cellStyle name="Normal 3 3 6 2 2 4 4" xfId="8475" xr:uid="{00000000-0005-0000-0000-00005C280000}"/>
    <cellStyle name="Normal 3 3 6 2 2 5" xfId="2155" xr:uid="{00000000-0005-0000-0000-00005D280000}"/>
    <cellStyle name="Normal 3 3 6 2 2 5 2" xfId="5753" xr:uid="{00000000-0005-0000-0000-00005E280000}"/>
    <cellStyle name="Normal 3 3 6 2 2 5 2 2" xfId="12949" xr:uid="{00000000-0005-0000-0000-00005F280000}"/>
    <cellStyle name="Normal 3 3 6 2 2 5 3" xfId="9351" xr:uid="{00000000-0005-0000-0000-000060280000}"/>
    <cellStyle name="Normal 3 3 6 2 2 6" xfId="4001" xr:uid="{00000000-0005-0000-0000-000061280000}"/>
    <cellStyle name="Normal 3 3 6 2 2 6 2" xfId="11197" xr:uid="{00000000-0005-0000-0000-000062280000}"/>
    <cellStyle name="Normal 3 3 6 2 2 7" xfId="7599" xr:uid="{00000000-0005-0000-0000-000063280000}"/>
    <cellStyle name="Normal 3 3 6 2 3" xfId="546" xr:uid="{00000000-0005-0000-0000-000064280000}"/>
    <cellStyle name="Normal 3 3 6 2 3 2" xfId="1425" xr:uid="{00000000-0005-0000-0000-000065280000}"/>
    <cellStyle name="Normal 3 3 6 2 3 2 2" xfId="3177" xr:uid="{00000000-0005-0000-0000-000066280000}"/>
    <cellStyle name="Normal 3 3 6 2 3 2 2 2" xfId="6775" xr:uid="{00000000-0005-0000-0000-000067280000}"/>
    <cellStyle name="Normal 3 3 6 2 3 2 2 2 2" xfId="13971" xr:uid="{00000000-0005-0000-0000-000068280000}"/>
    <cellStyle name="Normal 3 3 6 2 3 2 2 3" xfId="10373" xr:uid="{00000000-0005-0000-0000-000069280000}"/>
    <cellStyle name="Normal 3 3 6 2 3 2 3" xfId="5023" xr:uid="{00000000-0005-0000-0000-00006A280000}"/>
    <cellStyle name="Normal 3 3 6 2 3 2 3 2" xfId="12219" xr:uid="{00000000-0005-0000-0000-00006B280000}"/>
    <cellStyle name="Normal 3 3 6 2 3 2 4" xfId="8621" xr:uid="{00000000-0005-0000-0000-00006C280000}"/>
    <cellStyle name="Normal 3 3 6 2 3 3" xfId="2301" xr:uid="{00000000-0005-0000-0000-00006D280000}"/>
    <cellStyle name="Normal 3 3 6 2 3 3 2" xfId="5899" xr:uid="{00000000-0005-0000-0000-00006E280000}"/>
    <cellStyle name="Normal 3 3 6 2 3 3 2 2" xfId="13095" xr:uid="{00000000-0005-0000-0000-00006F280000}"/>
    <cellStyle name="Normal 3 3 6 2 3 3 3" xfId="9497" xr:uid="{00000000-0005-0000-0000-000070280000}"/>
    <cellStyle name="Normal 3 3 6 2 3 4" xfId="4147" xr:uid="{00000000-0005-0000-0000-000071280000}"/>
    <cellStyle name="Normal 3 3 6 2 3 4 2" xfId="11343" xr:uid="{00000000-0005-0000-0000-000072280000}"/>
    <cellStyle name="Normal 3 3 6 2 3 5" xfId="7745" xr:uid="{00000000-0005-0000-0000-000073280000}"/>
    <cellStyle name="Normal 3 3 6 2 4" xfId="841" xr:uid="{00000000-0005-0000-0000-000074280000}"/>
    <cellStyle name="Normal 3 3 6 2 4 2" xfId="1717" xr:uid="{00000000-0005-0000-0000-000075280000}"/>
    <cellStyle name="Normal 3 3 6 2 4 2 2" xfId="3469" xr:uid="{00000000-0005-0000-0000-000076280000}"/>
    <cellStyle name="Normal 3 3 6 2 4 2 2 2" xfId="7067" xr:uid="{00000000-0005-0000-0000-000077280000}"/>
    <cellStyle name="Normal 3 3 6 2 4 2 2 2 2" xfId="14263" xr:uid="{00000000-0005-0000-0000-000078280000}"/>
    <cellStyle name="Normal 3 3 6 2 4 2 2 3" xfId="10665" xr:uid="{00000000-0005-0000-0000-000079280000}"/>
    <cellStyle name="Normal 3 3 6 2 4 2 3" xfId="5315" xr:uid="{00000000-0005-0000-0000-00007A280000}"/>
    <cellStyle name="Normal 3 3 6 2 4 2 3 2" xfId="12511" xr:uid="{00000000-0005-0000-0000-00007B280000}"/>
    <cellStyle name="Normal 3 3 6 2 4 2 4" xfId="8913" xr:uid="{00000000-0005-0000-0000-00007C280000}"/>
    <cellStyle name="Normal 3 3 6 2 4 3" xfId="2593" xr:uid="{00000000-0005-0000-0000-00007D280000}"/>
    <cellStyle name="Normal 3 3 6 2 4 3 2" xfId="6191" xr:uid="{00000000-0005-0000-0000-00007E280000}"/>
    <cellStyle name="Normal 3 3 6 2 4 3 2 2" xfId="13387" xr:uid="{00000000-0005-0000-0000-00007F280000}"/>
    <cellStyle name="Normal 3 3 6 2 4 3 3" xfId="9789" xr:uid="{00000000-0005-0000-0000-000080280000}"/>
    <cellStyle name="Normal 3 3 6 2 4 4" xfId="4439" xr:uid="{00000000-0005-0000-0000-000081280000}"/>
    <cellStyle name="Normal 3 3 6 2 4 4 2" xfId="11635" xr:uid="{00000000-0005-0000-0000-000082280000}"/>
    <cellStyle name="Normal 3 3 6 2 4 5" xfId="8037" xr:uid="{00000000-0005-0000-0000-000083280000}"/>
    <cellStyle name="Normal 3 3 6 2 5" xfId="1133" xr:uid="{00000000-0005-0000-0000-000084280000}"/>
    <cellStyle name="Normal 3 3 6 2 5 2" xfId="2885" xr:uid="{00000000-0005-0000-0000-000085280000}"/>
    <cellStyle name="Normal 3 3 6 2 5 2 2" xfId="6483" xr:uid="{00000000-0005-0000-0000-000086280000}"/>
    <cellStyle name="Normal 3 3 6 2 5 2 2 2" xfId="13679" xr:uid="{00000000-0005-0000-0000-000087280000}"/>
    <cellStyle name="Normal 3 3 6 2 5 2 3" xfId="10081" xr:uid="{00000000-0005-0000-0000-000088280000}"/>
    <cellStyle name="Normal 3 3 6 2 5 3" xfId="4731" xr:uid="{00000000-0005-0000-0000-000089280000}"/>
    <cellStyle name="Normal 3 3 6 2 5 3 2" xfId="11927" xr:uid="{00000000-0005-0000-0000-00008A280000}"/>
    <cellStyle name="Normal 3 3 6 2 5 4" xfId="8329" xr:uid="{00000000-0005-0000-0000-00008B280000}"/>
    <cellStyle name="Normal 3 3 6 2 6" xfId="2009" xr:uid="{00000000-0005-0000-0000-00008C280000}"/>
    <cellStyle name="Normal 3 3 6 2 6 2" xfId="5607" xr:uid="{00000000-0005-0000-0000-00008D280000}"/>
    <cellStyle name="Normal 3 3 6 2 6 2 2" xfId="12803" xr:uid="{00000000-0005-0000-0000-00008E280000}"/>
    <cellStyle name="Normal 3 3 6 2 6 3" xfId="9205" xr:uid="{00000000-0005-0000-0000-00008F280000}"/>
    <cellStyle name="Normal 3 3 6 2 7" xfId="3855" xr:uid="{00000000-0005-0000-0000-000090280000}"/>
    <cellStyle name="Normal 3 3 6 2 7 2" xfId="11051" xr:uid="{00000000-0005-0000-0000-000091280000}"/>
    <cellStyle name="Normal 3 3 6 2 8" xfId="7453" xr:uid="{00000000-0005-0000-0000-000092280000}"/>
    <cellStyle name="Normal 3 3 6 3" xfId="320" xr:uid="{00000000-0005-0000-0000-000093280000}"/>
    <cellStyle name="Normal 3 3 6 3 2" xfId="612" xr:uid="{00000000-0005-0000-0000-000094280000}"/>
    <cellStyle name="Normal 3 3 6 3 2 2" xfId="1491" xr:uid="{00000000-0005-0000-0000-000095280000}"/>
    <cellStyle name="Normal 3 3 6 3 2 2 2" xfId="3243" xr:uid="{00000000-0005-0000-0000-000096280000}"/>
    <cellStyle name="Normal 3 3 6 3 2 2 2 2" xfId="6841" xr:uid="{00000000-0005-0000-0000-000097280000}"/>
    <cellStyle name="Normal 3 3 6 3 2 2 2 2 2" xfId="14037" xr:uid="{00000000-0005-0000-0000-000098280000}"/>
    <cellStyle name="Normal 3 3 6 3 2 2 2 3" xfId="10439" xr:uid="{00000000-0005-0000-0000-000099280000}"/>
    <cellStyle name="Normal 3 3 6 3 2 2 3" xfId="5089" xr:uid="{00000000-0005-0000-0000-00009A280000}"/>
    <cellStyle name="Normal 3 3 6 3 2 2 3 2" xfId="12285" xr:uid="{00000000-0005-0000-0000-00009B280000}"/>
    <cellStyle name="Normal 3 3 6 3 2 2 4" xfId="8687" xr:uid="{00000000-0005-0000-0000-00009C280000}"/>
    <cellStyle name="Normal 3 3 6 3 2 3" xfId="2367" xr:uid="{00000000-0005-0000-0000-00009D280000}"/>
    <cellStyle name="Normal 3 3 6 3 2 3 2" xfId="5965" xr:uid="{00000000-0005-0000-0000-00009E280000}"/>
    <cellStyle name="Normal 3 3 6 3 2 3 2 2" xfId="13161" xr:uid="{00000000-0005-0000-0000-00009F280000}"/>
    <cellStyle name="Normal 3 3 6 3 2 3 3" xfId="9563" xr:uid="{00000000-0005-0000-0000-0000A0280000}"/>
    <cellStyle name="Normal 3 3 6 3 2 4" xfId="4213" xr:uid="{00000000-0005-0000-0000-0000A1280000}"/>
    <cellStyle name="Normal 3 3 6 3 2 4 2" xfId="11409" xr:uid="{00000000-0005-0000-0000-0000A2280000}"/>
    <cellStyle name="Normal 3 3 6 3 2 5" xfId="7811" xr:uid="{00000000-0005-0000-0000-0000A3280000}"/>
    <cellStyle name="Normal 3 3 6 3 3" xfId="907" xr:uid="{00000000-0005-0000-0000-0000A4280000}"/>
    <cellStyle name="Normal 3 3 6 3 3 2" xfId="1783" xr:uid="{00000000-0005-0000-0000-0000A5280000}"/>
    <cellStyle name="Normal 3 3 6 3 3 2 2" xfId="3535" xr:uid="{00000000-0005-0000-0000-0000A6280000}"/>
    <cellStyle name="Normal 3 3 6 3 3 2 2 2" xfId="7133" xr:uid="{00000000-0005-0000-0000-0000A7280000}"/>
    <cellStyle name="Normal 3 3 6 3 3 2 2 2 2" xfId="14329" xr:uid="{00000000-0005-0000-0000-0000A8280000}"/>
    <cellStyle name="Normal 3 3 6 3 3 2 2 3" xfId="10731" xr:uid="{00000000-0005-0000-0000-0000A9280000}"/>
    <cellStyle name="Normal 3 3 6 3 3 2 3" xfId="5381" xr:uid="{00000000-0005-0000-0000-0000AA280000}"/>
    <cellStyle name="Normal 3 3 6 3 3 2 3 2" xfId="12577" xr:uid="{00000000-0005-0000-0000-0000AB280000}"/>
    <cellStyle name="Normal 3 3 6 3 3 2 4" xfId="8979" xr:uid="{00000000-0005-0000-0000-0000AC280000}"/>
    <cellStyle name="Normal 3 3 6 3 3 3" xfId="2659" xr:uid="{00000000-0005-0000-0000-0000AD280000}"/>
    <cellStyle name="Normal 3 3 6 3 3 3 2" xfId="6257" xr:uid="{00000000-0005-0000-0000-0000AE280000}"/>
    <cellStyle name="Normal 3 3 6 3 3 3 2 2" xfId="13453" xr:uid="{00000000-0005-0000-0000-0000AF280000}"/>
    <cellStyle name="Normal 3 3 6 3 3 3 3" xfId="9855" xr:uid="{00000000-0005-0000-0000-0000B0280000}"/>
    <cellStyle name="Normal 3 3 6 3 3 4" xfId="4505" xr:uid="{00000000-0005-0000-0000-0000B1280000}"/>
    <cellStyle name="Normal 3 3 6 3 3 4 2" xfId="11701" xr:uid="{00000000-0005-0000-0000-0000B2280000}"/>
    <cellStyle name="Normal 3 3 6 3 3 5" xfId="8103" xr:uid="{00000000-0005-0000-0000-0000B3280000}"/>
    <cellStyle name="Normal 3 3 6 3 4" xfId="1199" xr:uid="{00000000-0005-0000-0000-0000B4280000}"/>
    <cellStyle name="Normal 3 3 6 3 4 2" xfId="2951" xr:uid="{00000000-0005-0000-0000-0000B5280000}"/>
    <cellStyle name="Normal 3 3 6 3 4 2 2" xfId="6549" xr:uid="{00000000-0005-0000-0000-0000B6280000}"/>
    <cellStyle name="Normal 3 3 6 3 4 2 2 2" xfId="13745" xr:uid="{00000000-0005-0000-0000-0000B7280000}"/>
    <cellStyle name="Normal 3 3 6 3 4 2 3" xfId="10147" xr:uid="{00000000-0005-0000-0000-0000B8280000}"/>
    <cellStyle name="Normal 3 3 6 3 4 3" xfId="4797" xr:uid="{00000000-0005-0000-0000-0000B9280000}"/>
    <cellStyle name="Normal 3 3 6 3 4 3 2" xfId="11993" xr:uid="{00000000-0005-0000-0000-0000BA280000}"/>
    <cellStyle name="Normal 3 3 6 3 4 4" xfId="8395" xr:uid="{00000000-0005-0000-0000-0000BB280000}"/>
    <cellStyle name="Normal 3 3 6 3 5" xfId="2075" xr:uid="{00000000-0005-0000-0000-0000BC280000}"/>
    <cellStyle name="Normal 3 3 6 3 5 2" xfId="5673" xr:uid="{00000000-0005-0000-0000-0000BD280000}"/>
    <cellStyle name="Normal 3 3 6 3 5 2 2" xfId="12869" xr:uid="{00000000-0005-0000-0000-0000BE280000}"/>
    <cellStyle name="Normal 3 3 6 3 5 3" xfId="9271" xr:uid="{00000000-0005-0000-0000-0000BF280000}"/>
    <cellStyle name="Normal 3 3 6 3 6" xfId="3921" xr:uid="{00000000-0005-0000-0000-0000C0280000}"/>
    <cellStyle name="Normal 3 3 6 3 6 2" xfId="11117" xr:uid="{00000000-0005-0000-0000-0000C1280000}"/>
    <cellStyle name="Normal 3 3 6 3 7" xfId="7519" xr:uid="{00000000-0005-0000-0000-0000C2280000}"/>
    <cellStyle name="Normal 3 3 6 4" xfId="466" xr:uid="{00000000-0005-0000-0000-0000C3280000}"/>
    <cellStyle name="Normal 3 3 6 4 2" xfId="1345" xr:uid="{00000000-0005-0000-0000-0000C4280000}"/>
    <cellStyle name="Normal 3 3 6 4 2 2" xfId="3097" xr:uid="{00000000-0005-0000-0000-0000C5280000}"/>
    <cellStyle name="Normal 3 3 6 4 2 2 2" xfId="6695" xr:uid="{00000000-0005-0000-0000-0000C6280000}"/>
    <cellStyle name="Normal 3 3 6 4 2 2 2 2" xfId="13891" xr:uid="{00000000-0005-0000-0000-0000C7280000}"/>
    <cellStyle name="Normal 3 3 6 4 2 2 3" xfId="10293" xr:uid="{00000000-0005-0000-0000-0000C8280000}"/>
    <cellStyle name="Normal 3 3 6 4 2 3" xfId="4943" xr:uid="{00000000-0005-0000-0000-0000C9280000}"/>
    <cellStyle name="Normal 3 3 6 4 2 3 2" xfId="12139" xr:uid="{00000000-0005-0000-0000-0000CA280000}"/>
    <cellStyle name="Normal 3 3 6 4 2 4" xfId="8541" xr:uid="{00000000-0005-0000-0000-0000CB280000}"/>
    <cellStyle name="Normal 3 3 6 4 3" xfId="2221" xr:uid="{00000000-0005-0000-0000-0000CC280000}"/>
    <cellStyle name="Normal 3 3 6 4 3 2" xfId="5819" xr:uid="{00000000-0005-0000-0000-0000CD280000}"/>
    <cellStyle name="Normal 3 3 6 4 3 2 2" xfId="13015" xr:uid="{00000000-0005-0000-0000-0000CE280000}"/>
    <cellStyle name="Normal 3 3 6 4 3 3" xfId="9417" xr:uid="{00000000-0005-0000-0000-0000CF280000}"/>
    <cellStyle name="Normal 3 3 6 4 4" xfId="4067" xr:uid="{00000000-0005-0000-0000-0000D0280000}"/>
    <cellStyle name="Normal 3 3 6 4 4 2" xfId="11263" xr:uid="{00000000-0005-0000-0000-0000D1280000}"/>
    <cellStyle name="Normal 3 3 6 4 5" xfId="7665" xr:uid="{00000000-0005-0000-0000-0000D2280000}"/>
    <cellStyle name="Normal 3 3 6 5" xfId="761" xr:uid="{00000000-0005-0000-0000-0000D3280000}"/>
    <cellStyle name="Normal 3 3 6 5 2" xfId="1637" xr:uid="{00000000-0005-0000-0000-0000D4280000}"/>
    <cellStyle name="Normal 3 3 6 5 2 2" xfId="3389" xr:uid="{00000000-0005-0000-0000-0000D5280000}"/>
    <cellStyle name="Normal 3 3 6 5 2 2 2" xfId="6987" xr:uid="{00000000-0005-0000-0000-0000D6280000}"/>
    <cellStyle name="Normal 3 3 6 5 2 2 2 2" xfId="14183" xr:uid="{00000000-0005-0000-0000-0000D7280000}"/>
    <cellStyle name="Normal 3 3 6 5 2 2 3" xfId="10585" xr:uid="{00000000-0005-0000-0000-0000D8280000}"/>
    <cellStyle name="Normal 3 3 6 5 2 3" xfId="5235" xr:uid="{00000000-0005-0000-0000-0000D9280000}"/>
    <cellStyle name="Normal 3 3 6 5 2 3 2" xfId="12431" xr:uid="{00000000-0005-0000-0000-0000DA280000}"/>
    <cellStyle name="Normal 3 3 6 5 2 4" xfId="8833" xr:uid="{00000000-0005-0000-0000-0000DB280000}"/>
    <cellStyle name="Normal 3 3 6 5 3" xfId="2513" xr:uid="{00000000-0005-0000-0000-0000DC280000}"/>
    <cellStyle name="Normal 3 3 6 5 3 2" xfId="6111" xr:uid="{00000000-0005-0000-0000-0000DD280000}"/>
    <cellStyle name="Normal 3 3 6 5 3 2 2" xfId="13307" xr:uid="{00000000-0005-0000-0000-0000DE280000}"/>
    <cellStyle name="Normal 3 3 6 5 3 3" xfId="9709" xr:uid="{00000000-0005-0000-0000-0000DF280000}"/>
    <cellStyle name="Normal 3 3 6 5 4" xfId="4359" xr:uid="{00000000-0005-0000-0000-0000E0280000}"/>
    <cellStyle name="Normal 3 3 6 5 4 2" xfId="11555" xr:uid="{00000000-0005-0000-0000-0000E1280000}"/>
    <cellStyle name="Normal 3 3 6 5 5" xfId="7957" xr:uid="{00000000-0005-0000-0000-0000E2280000}"/>
    <cellStyle name="Normal 3 3 6 6" xfId="1053" xr:uid="{00000000-0005-0000-0000-0000E3280000}"/>
    <cellStyle name="Normal 3 3 6 6 2" xfId="2805" xr:uid="{00000000-0005-0000-0000-0000E4280000}"/>
    <cellStyle name="Normal 3 3 6 6 2 2" xfId="6403" xr:uid="{00000000-0005-0000-0000-0000E5280000}"/>
    <cellStyle name="Normal 3 3 6 6 2 2 2" xfId="13599" xr:uid="{00000000-0005-0000-0000-0000E6280000}"/>
    <cellStyle name="Normal 3 3 6 6 2 3" xfId="10001" xr:uid="{00000000-0005-0000-0000-0000E7280000}"/>
    <cellStyle name="Normal 3 3 6 6 3" xfId="4651" xr:uid="{00000000-0005-0000-0000-0000E8280000}"/>
    <cellStyle name="Normal 3 3 6 6 3 2" xfId="11847" xr:uid="{00000000-0005-0000-0000-0000E9280000}"/>
    <cellStyle name="Normal 3 3 6 6 4" xfId="8249" xr:uid="{00000000-0005-0000-0000-0000EA280000}"/>
    <cellStyle name="Normal 3 3 6 7" xfId="1929" xr:uid="{00000000-0005-0000-0000-0000EB280000}"/>
    <cellStyle name="Normal 3 3 6 7 2" xfId="5527" xr:uid="{00000000-0005-0000-0000-0000EC280000}"/>
    <cellStyle name="Normal 3 3 6 7 2 2" xfId="12723" xr:uid="{00000000-0005-0000-0000-0000ED280000}"/>
    <cellStyle name="Normal 3 3 6 7 3" xfId="9125" xr:uid="{00000000-0005-0000-0000-0000EE280000}"/>
    <cellStyle name="Normal 3 3 6 8" xfId="3695" xr:uid="{00000000-0005-0000-0000-0000EF280000}"/>
    <cellStyle name="Normal 3 3 6 8 2" xfId="7293" xr:uid="{00000000-0005-0000-0000-0000F0280000}"/>
    <cellStyle name="Normal 3 3 6 8 2 2" xfId="14489" xr:uid="{00000000-0005-0000-0000-0000F1280000}"/>
    <cellStyle name="Normal 3 3 6 8 3" xfId="10891" xr:uid="{00000000-0005-0000-0000-0000F2280000}"/>
    <cellStyle name="Normal 3 3 6 9" xfId="3775" xr:uid="{00000000-0005-0000-0000-0000F3280000}"/>
    <cellStyle name="Normal 3 3 6 9 2" xfId="10971" xr:uid="{00000000-0005-0000-0000-0000F4280000}"/>
    <cellStyle name="Normal 3 3 7" xfId="108" xr:uid="{00000000-0005-0000-0000-0000F5280000}"/>
    <cellStyle name="Normal 3 3 7 10" xfId="194" xr:uid="{00000000-0005-0000-0000-0000F6280000}"/>
    <cellStyle name="Normal 3 3 7 2" xfId="344" xr:uid="{00000000-0005-0000-0000-0000F7280000}"/>
    <cellStyle name="Normal 3 3 7 2 2" xfId="636" xr:uid="{00000000-0005-0000-0000-0000F8280000}"/>
    <cellStyle name="Normal 3 3 7 2 2 2" xfId="1515" xr:uid="{00000000-0005-0000-0000-0000F9280000}"/>
    <cellStyle name="Normal 3 3 7 2 2 2 2" xfId="3267" xr:uid="{00000000-0005-0000-0000-0000FA280000}"/>
    <cellStyle name="Normal 3 3 7 2 2 2 2 2" xfId="6865" xr:uid="{00000000-0005-0000-0000-0000FB280000}"/>
    <cellStyle name="Normal 3 3 7 2 2 2 2 2 2" xfId="14061" xr:uid="{00000000-0005-0000-0000-0000FC280000}"/>
    <cellStyle name="Normal 3 3 7 2 2 2 2 3" xfId="10463" xr:uid="{00000000-0005-0000-0000-0000FD280000}"/>
    <cellStyle name="Normal 3 3 7 2 2 2 3" xfId="5113" xr:uid="{00000000-0005-0000-0000-0000FE280000}"/>
    <cellStyle name="Normal 3 3 7 2 2 2 3 2" xfId="12309" xr:uid="{00000000-0005-0000-0000-0000FF280000}"/>
    <cellStyle name="Normal 3 3 7 2 2 2 4" xfId="8711" xr:uid="{00000000-0005-0000-0000-000000290000}"/>
    <cellStyle name="Normal 3 3 7 2 2 3" xfId="2391" xr:uid="{00000000-0005-0000-0000-000001290000}"/>
    <cellStyle name="Normal 3 3 7 2 2 3 2" xfId="5989" xr:uid="{00000000-0005-0000-0000-000002290000}"/>
    <cellStyle name="Normal 3 3 7 2 2 3 2 2" xfId="13185" xr:uid="{00000000-0005-0000-0000-000003290000}"/>
    <cellStyle name="Normal 3 3 7 2 2 3 3" xfId="9587" xr:uid="{00000000-0005-0000-0000-000004290000}"/>
    <cellStyle name="Normal 3 3 7 2 2 4" xfId="4237" xr:uid="{00000000-0005-0000-0000-000005290000}"/>
    <cellStyle name="Normal 3 3 7 2 2 4 2" xfId="11433" xr:uid="{00000000-0005-0000-0000-000006290000}"/>
    <cellStyle name="Normal 3 3 7 2 2 5" xfId="7835" xr:uid="{00000000-0005-0000-0000-000007290000}"/>
    <cellStyle name="Normal 3 3 7 2 3" xfId="931" xr:uid="{00000000-0005-0000-0000-000008290000}"/>
    <cellStyle name="Normal 3 3 7 2 3 2" xfId="1807" xr:uid="{00000000-0005-0000-0000-000009290000}"/>
    <cellStyle name="Normal 3 3 7 2 3 2 2" xfId="3559" xr:uid="{00000000-0005-0000-0000-00000A290000}"/>
    <cellStyle name="Normal 3 3 7 2 3 2 2 2" xfId="7157" xr:uid="{00000000-0005-0000-0000-00000B290000}"/>
    <cellStyle name="Normal 3 3 7 2 3 2 2 2 2" xfId="14353" xr:uid="{00000000-0005-0000-0000-00000C290000}"/>
    <cellStyle name="Normal 3 3 7 2 3 2 2 3" xfId="10755" xr:uid="{00000000-0005-0000-0000-00000D290000}"/>
    <cellStyle name="Normal 3 3 7 2 3 2 3" xfId="5405" xr:uid="{00000000-0005-0000-0000-00000E290000}"/>
    <cellStyle name="Normal 3 3 7 2 3 2 3 2" xfId="12601" xr:uid="{00000000-0005-0000-0000-00000F290000}"/>
    <cellStyle name="Normal 3 3 7 2 3 2 4" xfId="9003" xr:uid="{00000000-0005-0000-0000-000010290000}"/>
    <cellStyle name="Normal 3 3 7 2 3 3" xfId="2683" xr:uid="{00000000-0005-0000-0000-000011290000}"/>
    <cellStyle name="Normal 3 3 7 2 3 3 2" xfId="6281" xr:uid="{00000000-0005-0000-0000-000012290000}"/>
    <cellStyle name="Normal 3 3 7 2 3 3 2 2" xfId="13477" xr:uid="{00000000-0005-0000-0000-000013290000}"/>
    <cellStyle name="Normal 3 3 7 2 3 3 3" xfId="9879" xr:uid="{00000000-0005-0000-0000-000014290000}"/>
    <cellStyle name="Normal 3 3 7 2 3 4" xfId="4529" xr:uid="{00000000-0005-0000-0000-000015290000}"/>
    <cellStyle name="Normal 3 3 7 2 3 4 2" xfId="11725" xr:uid="{00000000-0005-0000-0000-000016290000}"/>
    <cellStyle name="Normal 3 3 7 2 3 5" xfId="8127" xr:uid="{00000000-0005-0000-0000-000017290000}"/>
    <cellStyle name="Normal 3 3 7 2 4" xfId="1223" xr:uid="{00000000-0005-0000-0000-000018290000}"/>
    <cellStyle name="Normal 3 3 7 2 4 2" xfId="2975" xr:uid="{00000000-0005-0000-0000-000019290000}"/>
    <cellStyle name="Normal 3 3 7 2 4 2 2" xfId="6573" xr:uid="{00000000-0005-0000-0000-00001A290000}"/>
    <cellStyle name="Normal 3 3 7 2 4 2 2 2" xfId="13769" xr:uid="{00000000-0005-0000-0000-00001B290000}"/>
    <cellStyle name="Normal 3 3 7 2 4 2 3" xfId="10171" xr:uid="{00000000-0005-0000-0000-00001C290000}"/>
    <cellStyle name="Normal 3 3 7 2 4 3" xfId="4821" xr:uid="{00000000-0005-0000-0000-00001D290000}"/>
    <cellStyle name="Normal 3 3 7 2 4 3 2" xfId="12017" xr:uid="{00000000-0005-0000-0000-00001E290000}"/>
    <cellStyle name="Normal 3 3 7 2 4 4" xfId="8419" xr:uid="{00000000-0005-0000-0000-00001F290000}"/>
    <cellStyle name="Normal 3 3 7 2 5" xfId="2099" xr:uid="{00000000-0005-0000-0000-000020290000}"/>
    <cellStyle name="Normal 3 3 7 2 5 2" xfId="5697" xr:uid="{00000000-0005-0000-0000-000021290000}"/>
    <cellStyle name="Normal 3 3 7 2 5 2 2" xfId="12893" xr:uid="{00000000-0005-0000-0000-000022290000}"/>
    <cellStyle name="Normal 3 3 7 2 5 3" xfId="9295" xr:uid="{00000000-0005-0000-0000-000023290000}"/>
    <cellStyle name="Normal 3 3 7 2 6" xfId="3945" xr:uid="{00000000-0005-0000-0000-000024290000}"/>
    <cellStyle name="Normal 3 3 7 2 6 2" xfId="11141" xr:uid="{00000000-0005-0000-0000-000025290000}"/>
    <cellStyle name="Normal 3 3 7 2 7" xfId="7543" xr:uid="{00000000-0005-0000-0000-000026290000}"/>
    <cellStyle name="Normal 3 3 7 3" xfId="490" xr:uid="{00000000-0005-0000-0000-000027290000}"/>
    <cellStyle name="Normal 3 3 7 3 2" xfId="1369" xr:uid="{00000000-0005-0000-0000-000028290000}"/>
    <cellStyle name="Normal 3 3 7 3 2 2" xfId="3121" xr:uid="{00000000-0005-0000-0000-000029290000}"/>
    <cellStyle name="Normal 3 3 7 3 2 2 2" xfId="6719" xr:uid="{00000000-0005-0000-0000-00002A290000}"/>
    <cellStyle name="Normal 3 3 7 3 2 2 2 2" xfId="13915" xr:uid="{00000000-0005-0000-0000-00002B290000}"/>
    <cellStyle name="Normal 3 3 7 3 2 2 3" xfId="10317" xr:uid="{00000000-0005-0000-0000-00002C290000}"/>
    <cellStyle name="Normal 3 3 7 3 2 3" xfId="4967" xr:uid="{00000000-0005-0000-0000-00002D290000}"/>
    <cellStyle name="Normal 3 3 7 3 2 3 2" xfId="12163" xr:uid="{00000000-0005-0000-0000-00002E290000}"/>
    <cellStyle name="Normal 3 3 7 3 2 4" xfId="8565" xr:uid="{00000000-0005-0000-0000-00002F290000}"/>
    <cellStyle name="Normal 3 3 7 3 3" xfId="2245" xr:uid="{00000000-0005-0000-0000-000030290000}"/>
    <cellStyle name="Normal 3 3 7 3 3 2" xfId="5843" xr:uid="{00000000-0005-0000-0000-000031290000}"/>
    <cellStyle name="Normal 3 3 7 3 3 2 2" xfId="13039" xr:uid="{00000000-0005-0000-0000-000032290000}"/>
    <cellStyle name="Normal 3 3 7 3 3 3" xfId="9441" xr:uid="{00000000-0005-0000-0000-000033290000}"/>
    <cellStyle name="Normal 3 3 7 3 4" xfId="4091" xr:uid="{00000000-0005-0000-0000-000034290000}"/>
    <cellStyle name="Normal 3 3 7 3 4 2" xfId="11287" xr:uid="{00000000-0005-0000-0000-000035290000}"/>
    <cellStyle name="Normal 3 3 7 3 5" xfId="7689" xr:uid="{00000000-0005-0000-0000-000036290000}"/>
    <cellStyle name="Normal 3 3 7 4" xfId="785" xr:uid="{00000000-0005-0000-0000-000037290000}"/>
    <cellStyle name="Normal 3 3 7 4 2" xfId="1661" xr:uid="{00000000-0005-0000-0000-000038290000}"/>
    <cellStyle name="Normal 3 3 7 4 2 2" xfId="3413" xr:uid="{00000000-0005-0000-0000-000039290000}"/>
    <cellStyle name="Normal 3 3 7 4 2 2 2" xfId="7011" xr:uid="{00000000-0005-0000-0000-00003A290000}"/>
    <cellStyle name="Normal 3 3 7 4 2 2 2 2" xfId="14207" xr:uid="{00000000-0005-0000-0000-00003B290000}"/>
    <cellStyle name="Normal 3 3 7 4 2 2 3" xfId="10609" xr:uid="{00000000-0005-0000-0000-00003C290000}"/>
    <cellStyle name="Normal 3 3 7 4 2 3" xfId="5259" xr:uid="{00000000-0005-0000-0000-00003D290000}"/>
    <cellStyle name="Normal 3 3 7 4 2 3 2" xfId="12455" xr:uid="{00000000-0005-0000-0000-00003E290000}"/>
    <cellStyle name="Normal 3 3 7 4 2 4" xfId="8857" xr:uid="{00000000-0005-0000-0000-00003F290000}"/>
    <cellStyle name="Normal 3 3 7 4 3" xfId="2537" xr:uid="{00000000-0005-0000-0000-000040290000}"/>
    <cellStyle name="Normal 3 3 7 4 3 2" xfId="6135" xr:uid="{00000000-0005-0000-0000-000041290000}"/>
    <cellStyle name="Normal 3 3 7 4 3 2 2" xfId="13331" xr:uid="{00000000-0005-0000-0000-000042290000}"/>
    <cellStyle name="Normal 3 3 7 4 3 3" xfId="9733" xr:uid="{00000000-0005-0000-0000-000043290000}"/>
    <cellStyle name="Normal 3 3 7 4 4" xfId="4383" xr:uid="{00000000-0005-0000-0000-000044290000}"/>
    <cellStyle name="Normal 3 3 7 4 4 2" xfId="11579" xr:uid="{00000000-0005-0000-0000-000045290000}"/>
    <cellStyle name="Normal 3 3 7 4 5" xfId="7981" xr:uid="{00000000-0005-0000-0000-000046290000}"/>
    <cellStyle name="Normal 3 3 7 5" xfId="1077" xr:uid="{00000000-0005-0000-0000-000047290000}"/>
    <cellStyle name="Normal 3 3 7 5 2" xfId="2829" xr:uid="{00000000-0005-0000-0000-000048290000}"/>
    <cellStyle name="Normal 3 3 7 5 2 2" xfId="6427" xr:uid="{00000000-0005-0000-0000-000049290000}"/>
    <cellStyle name="Normal 3 3 7 5 2 2 2" xfId="13623" xr:uid="{00000000-0005-0000-0000-00004A290000}"/>
    <cellStyle name="Normal 3 3 7 5 2 3" xfId="10025" xr:uid="{00000000-0005-0000-0000-00004B290000}"/>
    <cellStyle name="Normal 3 3 7 5 3" xfId="4675" xr:uid="{00000000-0005-0000-0000-00004C290000}"/>
    <cellStyle name="Normal 3 3 7 5 3 2" xfId="11871" xr:uid="{00000000-0005-0000-0000-00004D290000}"/>
    <cellStyle name="Normal 3 3 7 5 4" xfId="8273" xr:uid="{00000000-0005-0000-0000-00004E290000}"/>
    <cellStyle name="Normal 3 3 7 6" xfId="1953" xr:uid="{00000000-0005-0000-0000-00004F290000}"/>
    <cellStyle name="Normal 3 3 7 6 2" xfId="5551" xr:uid="{00000000-0005-0000-0000-000050290000}"/>
    <cellStyle name="Normal 3 3 7 6 2 2" xfId="12747" xr:uid="{00000000-0005-0000-0000-000051290000}"/>
    <cellStyle name="Normal 3 3 7 6 3" xfId="9149" xr:uid="{00000000-0005-0000-0000-000052290000}"/>
    <cellStyle name="Normal 3 3 7 7" xfId="3719" xr:uid="{00000000-0005-0000-0000-000053290000}"/>
    <cellStyle name="Normal 3 3 7 7 2" xfId="7317" xr:uid="{00000000-0005-0000-0000-000054290000}"/>
    <cellStyle name="Normal 3 3 7 7 2 2" xfId="14513" xr:uid="{00000000-0005-0000-0000-000055290000}"/>
    <cellStyle name="Normal 3 3 7 7 3" xfId="10915" xr:uid="{00000000-0005-0000-0000-000056290000}"/>
    <cellStyle name="Normal 3 3 7 8" xfId="3799" xr:uid="{00000000-0005-0000-0000-000057290000}"/>
    <cellStyle name="Normal 3 3 7 8 2" xfId="10995" xr:uid="{00000000-0005-0000-0000-000058290000}"/>
    <cellStyle name="Normal 3 3 7 9" xfId="7397" xr:uid="{00000000-0005-0000-0000-000059290000}"/>
    <cellStyle name="Normal 3 3 8" xfId="31" xr:uid="{00000000-0005-0000-0000-00005A290000}"/>
    <cellStyle name="Normal 3 3 8 10" xfId="206" xr:uid="{00000000-0005-0000-0000-00005B290000}"/>
    <cellStyle name="Normal 3 3 8 2" xfId="356" xr:uid="{00000000-0005-0000-0000-00005C290000}"/>
    <cellStyle name="Normal 3 3 8 2 2" xfId="648" xr:uid="{00000000-0005-0000-0000-00005D290000}"/>
    <cellStyle name="Normal 3 3 8 2 2 2" xfId="1527" xr:uid="{00000000-0005-0000-0000-00005E290000}"/>
    <cellStyle name="Normal 3 3 8 2 2 2 2" xfId="3279" xr:uid="{00000000-0005-0000-0000-00005F290000}"/>
    <cellStyle name="Normal 3 3 8 2 2 2 2 2" xfId="6877" xr:uid="{00000000-0005-0000-0000-000060290000}"/>
    <cellStyle name="Normal 3 3 8 2 2 2 2 2 2" xfId="14073" xr:uid="{00000000-0005-0000-0000-000061290000}"/>
    <cellStyle name="Normal 3 3 8 2 2 2 2 3" xfId="10475" xr:uid="{00000000-0005-0000-0000-000062290000}"/>
    <cellStyle name="Normal 3 3 8 2 2 2 3" xfId="5125" xr:uid="{00000000-0005-0000-0000-000063290000}"/>
    <cellStyle name="Normal 3 3 8 2 2 2 3 2" xfId="12321" xr:uid="{00000000-0005-0000-0000-000064290000}"/>
    <cellStyle name="Normal 3 3 8 2 2 2 4" xfId="8723" xr:uid="{00000000-0005-0000-0000-000065290000}"/>
    <cellStyle name="Normal 3 3 8 2 2 3" xfId="2403" xr:uid="{00000000-0005-0000-0000-000066290000}"/>
    <cellStyle name="Normal 3 3 8 2 2 3 2" xfId="6001" xr:uid="{00000000-0005-0000-0000-000067290000}"/>
    <cellStyle name="Normal 3 3 8 2 2 3 2 2" xfId="13197" xr:uid="{00000000-0005-0000-0000-000068290000}"/>
    <cellStyle name="Normal 3 3 8 2 2 3 3" xfId="9599" xr:uid="{00000000-0005-0000-0000-000069290000}"/>
    <cellStyle name="Normal 3 3 8 2 2 4" xfId="4249" xr:uid="{00000000-0005-0000-0000-00006A290000}"/>
    <cellStyle name="Normal 3 3 8 2 2 4 2" xfId="11445" xr:uid="{00000000-0005-0000-0000-00006B290000}"/>
    <cellStyle name="Normal 3 3 8 2 2 5" xfId="7847" xr:uid="{00000000-0005-0000-0000-00006C290000}"/>
    <cellStyle name="Normal 3 3 8 2 3" xfId="943" xr:uid="{00000000-0005-0000-0000-00006D290000}"/>
    <cellStyle name="Normal 3 3 8 2 3 2" xfId="1819" xr:uid="{00000000-0005-0000-0000-00006E290000}"/>
    <cellStyle name="Normal 3 3 8 2 3 2 2" xfId="3571" xr:uid="{00000000-0005-0000-0000-00006F290000}"/>
    <cellStyle name="Normal 3 3 8 2 3 2 2 2" xfId="7169" xr:uid="{00000000-0005-0000-0000-000070290000}"/>
    <cellStyle name="Normal 3 3 8 2 3 2 2 2 2" xfId="14365" xr:uid="{00000000-0005-0000-0000-000071290000}"/>
    <cellStyle name="Normal 3 3 8 2 3 2 2 3" xfId="10767" xr:uid="{00000000-0005-0000-0000-000072290000}"/>
    <cellStyle name="Normal 3 3 8 2 3 2 3" xfId="5417" xr:uid="{00000000-0005-0000-0000-000073290000}"/>
    <cellStyle name="Normal 3 3 8 2 3 2 3 2" xfId="12613" xr:uid="{00000000-0005-0000-0000-000074290000}"/>
    <cellStyle name="Normal 3 3 8 2 3 2 4" xfId="9015" xr:uid="{00000000-0005-0000-0000-000075290000}"/>
    <cellStyle name="Normal 3 3 8 2 3 3" xfId="2695" xr:uid="{00000000-0005-0000-0000-000076290000}"/>
    <cellStyle name="Normal 3 3 8 2 3 3 2" xfId="6293" xr:uid="{00000000-0005-0000-0000-000077290000}"/>
    <cellStyle name="Normal 3 3 8 2 3 3 2 2" xfId="13489" xr:uid="{00000000-0005-0000-0000-000078290000}"/>
    <cellStyle name="Normal 3 3 8 2 3 3 3" xfId="9891" xr:uid="{00000000-0005-0000-0000-000079290000}"/>
    <cellStyle name="Normal 3 3 8 2 3 4" xfId="4541" xr:uid="{00000000-0005-0000-0000-00007A290000}"/>
    <cellStyle name="Normal 3 3 8 2 3 4 2" xfId="11737" xr:uid="{00000000-0005-0000-0000-00007B290000}"/>
    <cellStyle name="Normal 3 3 8 2 3 5" xfId="8139" xr:uid="{00000000-0005-0000-0000-00007C290000}"/>
    <cellStyle name="Normal 3 3 8 2 4" xfId="1235" xr:uid="{00000000-0005-0000-0000-00007D290000}"/>
    <cellStyle name="Normal 3 3 8 2 4 2" xfId="2987" xr:uid="{00000000-0005-0000-0000-00007E290000}"/>
    <cellStyle name="Normal 3 3 8 2 4 2 2" xfId="6585" xr:uid="{00000000-0005-0000-0000-00007F290000}"/>
    <cellStyle name="Normal 3 3 8 2 4 2 2 2" xfId="13781" xr:uid="{00000000-0005-0000-0000-000080290000}"/>
    <cellStyle name="Normal 3 3 8 2 4 2 3" xfId="10183" xr:uid="{00000000-0005-0000-0000-000081290000}"/>
    <cellStyle name="Normal 3 3 8 2 4 3" xfId="4833" xr:uid="{00000000-0005-0000-0000-000082290000}"/>
    <cellStyle name="Normal 3 3 8 2 4 3 2" xfId="12029" xr:uid="{00000000-0005-0000-0000-000083290000}"/>
    <cellStyle name="Normal 3 3 8 2 4 4" xfId="8431" xr:uid="{00000000-0005-0000-0000-000084290000}"/>
    <cellStyle name="Normal 3 3 8 2 5" xfId="2111" xr:uid="{00000000-0005-0000-0000-000085290000}"/>
    <cellStyle name="Normal 3 3 8 2 5 2" xfId="5709" xr:uid="{00000000-0005-0000-0000-000086290000}"/>
    <cellStyle name="Normal 3 3 8 2 5 2 2" xfId="12905" xr:uid="{00000000-0005-0000-0000-000087290000}"/>
    <cellStyle name="Normal 3 3 8 2 5 3" xfId="9307" xr:uid="{00000000-0005-0000-0000-000088290000}"/>
    <cellStyle name="Normal 3 3 8 2 6" xfId="3957" xr:uid="{00000000-0005-0000-0000-000089290000}"/>
    <cellStyle name="Normal 3 3 8 2 6 2" xfId="11153" xr:uid="{00000000-0005-0000-0000-00008A290000}"/>
    <cellStyle name="Normal 3 3 8 2 7" xfId="7555" xr:uid="{00000000-0005-0000-0000-00008B290000}"/>
    <cellStyle name="Normal 3 3 8 3" xfId="502" xr:uid="{00000000-0005-0000-0000-00008C290000}"/>
    <cellStyle name="Normal 3 3 8 3 2" xfId="1381" xr:uid="{00000000-0005-0000-0000-00008D290000}"/>
    <cellStyle name="Normal 3 3 8 3 2 2" xfId="3133" xr:uid="{00000000-0005-0000-0000-00008E290000}"/>
    <cellStyle name="Normal 3 3 8 3 2 2 2" xfId="6731" xr:uid="{00000000-0005-0000-0000-00008F290000}"/>
    <cellStyle name="Normal 3 3 8 3 2 2 2 2" xfId="13927" xr:uid="{00000000-0005-0000-0000-000090290000}"/>
    <cellStyle name="Normal 3 3 8 3 2 2 3" xfId="10329" xr:uid="{00000000-0005-0000-0000-000091290000}"/>
    <cellStyle name="Normal 3 3 8 3 2 3" xfId="4979" xr:uid="{00000000-0005-0000-0000-000092290000}"/>
    <cellStyle name="Normal 3 3 8 3 2 3 2" xfId="12175" xr:uid="{00000000-0005-0000-0000-000093290000}"/>
    <cellStyle name="Normal 3 3 8 3 2 4" xfId="8577" xr:uid="{00000000-0005-0000-0000-000094290000}"/>
    <cellStyle name="Normal 3 3 8 3 3" xfId="2257" xr:uid="{00000000-0005-0000-0000-000095290000}"/>
    <cellStyle name="Normal 3 3 8 3 3 2" xfId="5855" xr:uid="{00000000-0005-0000-0000-000096290000}"/>
    <cellStyle name="Normal 3 3 8 3 3 2 2" xfId="13051" xr:uid="{00000000-0005-0000-0000-000097290000}"/>
    <cellStyle name="Normal 3 3 8 3 3 3" xfId="9453" xr:uid="{00000000-0005-0000-0000-000098290000}"/>
    <cellStyle name="Normal 3 3 8 3 4" xfId="4103" xr:uid="{00000000-0005-0000-0000-000099290000}"/>
    <cellStyle name="Normal 3 3 8 3 4 2" xfId="11299" xr:uid="{00000000-0005-0000-0000-00009A290000}"/>
    <cellStyle name="Normal 3 3 8 3 5" xfId="7701" xr:uid="{00000000-0005-0000-0000-00009B290000}"/>
    <cellStyle name="Normal 3 3 8 4" xfId="797" xr:uid="{00000000-0005-0000-0000-00009C290000}"/>
    <cellStyle name="Normal 3 3 8 4 2" xfId="1673" xr:uid="{00000000-0005-0000-0000-00009D290000}"/>
    <cellStyle name="Normal 3 3 8 4 2 2" xfId="3425" xr:uid="{00000000-0005-0000-0000-00009E290000}"/>
    <cellStyle name="Normal 3 3 8 4 2 2 2" xfId="7023" xr:uid="{00000000-0005-0000-0000-00009F290000}"/>
    <cellStyle name="Normal 3 3 8 4 2 2 2 2" xfId="14219" xr:uid="{00000000-0005-0000-0000-0000A0290000}"/>
    <cellStyle name="Normal 3 3 8 4 2 2 3" xfId="10621" xr:uid="{00000000-0005-0000-0000-0000A1290000}"/>
    <cellStyle name="Normal 3 3 8 4 2 3" xfId="5271" xr:uid="{00000000-0005-0000-0000-0000A2290000}"/>
    <cellStyle name="Normal 3 3 8 4 2 3 2" xfId="12467" xr:uid="{00000000-0005-0000-0000-0000A3290000}"/>
    <cellStyle name="Normal 3 3 8 4 2 4" xfId="8869" xr:uid="{00000000-0005-0000-0000-0000A4290000}"/>
    <cellStyle name="Normal 3 3 8 4 3" xfId="2549" xr:uid="{00000000-0005-0000-0000-0000A5290000}"/>
    <cellStyle name="Normal 3 3 8 4 3 2" xfId="6147" xr:uid="{00000000-0005-0000-0000-0000A6290000}"/>
    <cellStyle name="Normal 3 3 8 4 3 2 2" xfId="13343" xr:uid="{00000000-0005-0000-0000-0000A7290000}"/>
    <cellStyle name="Normal 3 3 8 4 3 3" xfId="9745" xr:uid="{00000000-0005-0000-0000-0000A8290000}"/>
    <cellStyle name="Normal 3 3 8 4 4" xfId="4395" xr:uid="{00000000-0005-0000-0000-0000A9290000}"/>
    <cellStyle name="Normal 3 3 8 4 4 2" xfId="11591" xr:uid="{00000000-0005-0000-0000-0000AA290000}"/>
    <cellStyle name="Normal 3 3 8 4 5" xfId="7993" xr:uid="{00000000-0005-0000-0000-0000AB290000}"/>
    <cellStyle name="Normal 3 3 8 5" xfId="1089" xr:uid="{00000000-0005-0000-0000-0000AC290000}"/>
    <cellStyle name="Normal 3 3 8 5 2" xfId="2841" xr:uid="{00000000-0005-0000-0000-0000AD290000}"/>
    <cellStyle name="Normal 3 3 8 5 2 2" xfId="6439" xr:uid="{00000000-0005-0000-0000-0000AE290000}"/>
    <cellStyle name="Normal 3 3 8 5 2 2 2" xfId="13635" xr:uid="{00000000-0005-0000-0000-0000AF290000}"/>
    <cellStyle name="Normal 3 3 8 5 2 3" xfId="10037" xr:uid="{00000000-0005-0000-0000-0000B0290000}"/>
    <cellStyle name="Normal 3 3 8 5 3" xfId="4687" xr:uid="{00000000-0005-0000-0000-0000B1290000}"/>
    <cellStyle name="Normal 3 3 8 5 3 2" xfId="11883" xr:uid="{00000000-0005-0000-0000-0000B2290000}"/>
    <cellStyle name="Normal 3 3 8 5 4" xfId="8285" xr:uid="{00000000-0005-0000-0000-0000B3290000}"/>
    <cellStyle name="Normal 3 3 8 6" xfId="1965" xr:uid="{00000000-0005-0000-0000-0000B4290000}"/>
    <cellStyle name="Normal 3 3 8 6 2" xfId="5563" xr:uid="{00000000-0005-0000-0000-0000B5290000}"/>
    <cellStyle name="Normal 3 3 8 6 2 2" xfId="12759" xr:uid="{00000000-0005-0000-0000-0000B6290000}"/>
    <cellStyle name="Normal 3 3 8 6 3" xfId="9161" xr:uid="{00000000-0005-0000-0000-0000B7290000}"/>
    <cellStyle name="Normal 3 3 8 7" xfId="3651" xr:uid="{00000000-0005-0000-0000-0000B8290000}"/>
    <cellStyle name="Normal 3 3 8 7 2" xfId="7249" xr:uid="{00000000-0005-0000-0000-0000B9290000}"/>
    <cellStyle name="Normal 3 3 8 7 2 2" xfId="14445" xr:uid="{00000000-0005-0000-0000-0000BA290000}"/>
    <cellStyle name="Normal 3 3 8 7 3" xfId="10847" xr:uid="{00000000-0005-0000-0000-0000BB290000}"/>
    <cellStyle name="Normal 3 3 8 8" xfId="3811" xr:uid="{00000000-0005-0000-0000-0000BC290000}"/>
    <cellStyle name="Normal 3 3 8 8 2" xfId="11007" xr:uid="{00000000-0005-0000-0000-0000BD290000}"/>
    <cellStyle name="Normal 3 3 8 9" xfId="7409" xr:uid="{00000000-0005-0000-0000-0000BE290000}"/>
    <cellStyle name="Normal 3 3 9" xfId="276" xr:uid="{00000000-0005-0000-0000-0000BF290000}"/>
    <cellStyle name="Normal 3 3 9 2" xfId="568" xr:uid="{00000000-0005-0000-0000-0000C0290000}"/>
    <cellStyle name="Normal 3 3 9 2 2" xfId="1447" xr:uid="{00000000-0005-0000-0000-0000C1290000}"/>
    <cellStyle name="Normal 3 3 9 2 2 2" xfId="3199" xr:uid="{00000000-0005-0000-0000-0000C2290000}"/>
    <cellStyle name="Normal 3 3 9 2 2 2 2" xfId="6797" xr:uid="{00000000-0005-0000-0000-0000C3290000}"/>
    <cellStyle name="Normal 3 3 9 2 2 2 2 2" xfId="13993" xr:uid="{00000000-0005-0000-0000-0000C4290000}"/>
    <cellStyle name="Normal 3 3 9 2 2 2 3" xfId="10395" xr:uid="{00000000-0005-0000-0000-0000C5290000}"/>
    <cellStyle name="Normal 3 3 9 2 2 3" xfId="5045" xr:uid="{00000000-0005-0000-0000-0000C6290000}"/>
    <cellStyle name="Normal 3 3 9 2 2 3 2" xfId="12241" xr:uid="{00000000-0005-0000-0000-0000C7290000}"/>
    <cellStyle name="Normal 3 3 9 2 2 4" xfId="8643" xr:uid="{00000000-0005-0000-0000-0000C8290000}"/>
    <cellStyle name="Normal 3 3 9 2 3" xfId="2323" xr:uid="{00000000-0005-0000-0000-0000C9290000}"/>
    <cellStyle name="Normal 3 3 9 2 3 2" xfId="5921" xr:uid="{00000000-0005-0000-0000-0000CA290000}"/>
    <cellStyle name="Normal 3 3 9 2 3 2 2" xfId="13117" xr:uid="{00000000-0005-0000-0000-0000CB290000}"/>
    <cellStyle name="Normal 3 3 9 2 3 3" xfId="9519" xr:uid="{00000000-0005-0000-0000-0000CC290000}"/>
    <cellStyle name="Normal 3 3 9 2 4" xfId="4169" xr:uid="{00000000-0005-0000-0000-0000CD290000}"/>
    <cellStyle name="Normal 3 3 9 2 4 2" xfId="11365" xr:uid="{00000000-0005-0000-0000-0000CE290000}"/>
    <cellStyle name="Normal 3 3 9 2 5" xfId="7767" xr:uid="{00000000-0005-0000-0000-0000CF290000}"/>
    <cellStyle name="Normal 3 3 9 3" xfId="863" xr:uid="{00000000-0005-0000-0000-0000D0290000}"/>
    <cellStyle name="Normal 3 3 9 3 2" xfId="1739" xr:uid="{00000000-0005-0000-0000-0000D1290000}"/>
    <cellStyle name="Normal 3 3 9 3 2 2" xfId="3491" xr:uid="{00000000-0005-0000-0000-0000D2290000}"/>
    <cellStyle name="Normal 3 3 9 3 2 2 2" xfId="7089" xr:uid="{00000000-0005-0000-0000-0000D3290000}"/>
    <cellStyle name="Normal 3 3 9 3 2 2 2 2" xfId="14285" xr:uid="{00000000-0005-0000-0000-0000D4290000}"/>
    <cellStyle name="Normal 3 3 9 3 2 2 3" xfId="10687" xr:uid="{00000000-0005-0000-0000-0000D5290000}"/>
    <cellStyle name="Normal 3 3 9 3 2 3" xfId="5337" xr:uid="{00000000-0005-0000-0000-0000D6290000}"/>
    <cellStyle name="Normal 3 3 9 3 2 3 2" xfId="12533" xr:uid="{00000000-0005-0000-0000-0000D7290000}"/>
    <cellStyle name="Normal 3 3 9 3 2 4" xfId="8935" xr:uid="{00000000-0005-0000-0000-0000D8290000}"/>
    <cellStyle name="Normal 3 3 9 3 3" xfId="2615" xr:uid="{00000000-0005-0000-0000-0000D9290000}"/>
    <cellStyle name="Normal 3 3 9 3 3 2" xfId="6213" xr:uid="{00000000-0005-0000-0000-0000DA290000}"/>
    <cellStyle name="Normal 3 3 9 3 3 2 2" xfId="13409" xr:uid="{00000000-0005-0000-0000-0000DB290000}"/>
    <cellStyle name="Normal 3 3 9 3 3 3" xfId="9811" xr:uid="{00000000-0005-0000-0000-0000DC290000}"/>
    <cellStyle name="Normal 3 3 9 3 4" xfId="4461" xr:uid="{00000000-0005-0000-0000-0000DD290000}"/>
    <cellStyle name="Normal 3 3 9 3 4 2" xfId="11657" xr:uid="{00000000-0005-0000-0000-0000DE290000}"/>
    <cellStyle name="Normal 3 3 9 3 5" xfId="8059" xr:uid="{00000000-0005-0000-0000-0000DF290000}"/>
    <cellStyle name="Normal 3 3 9 4" xfId="1155" xr:uid="{00000000-0005-0000-0000-0000E0290000}"/>
    <cellStyle name="Normal 3 3 9 4 2" xfId="2907" xr:uid="{00000000-0005-0000-0000-0000E1290000}"/>
    <cellStyle name="Normal 3 3 9 4 2 2" xfId="6505" xr:uid="{00000000-0005-0000-0000-0000E2290000}"/>
    <cellStyle name="Normal 3 3 9 4 2 2 2" xfId="13701" xr:uid="{00000000-0005-0000-0000-0000E3290000}"/>
    <cellStyle name="Normal 3 3 9 4 2 3" xfId="10103" xr:uid="{00000000-0005-0000-0000-0000E4290000}"/>
    <cellStyle name="Normal 3 3 9 4 3" xfId="4753" xr:uid="{00000000-0005-0000-0000-0000E5290000}"/>
    <cellStyle name="Normal 3 3 9 4 3 2" xfId="11949" xr:uid="{00000000-0005-0000-0000-0000E6290000}"/>
    <cellStyle name="Normal 3 3 9 4 4" xfId="8351" xr:uid="{00000000-0005-0000-0000-0000E7290000}"/>
    <cellStyle name="Normal 3 3 9 5" xfId="2031" xr:uid="{00000000-0005-0000-0000-0000E8290000}"/>
    <cellStyle name="Normal 3 3 9 5 2" xfId="5629" xr:uid="{00000000-0005-0000-0000-0000E9290000}"/>
    <cellStyle name="Normal 3 3 9 5 2 2" xfId="12825" xr:uid="{00000000-0005-0000-0000-0000EA290000}"/>
    <cellStyle name="Normal 3 3 9 5 3" xfId="9227" xr:uid="{00000000-0005-0000-0000-0000EB290000}"/>
    <cellStyle name="Normal 3 3 9 6" xfId="3877" xr:uid="{00000000-0005-0000-0000-0000EC290000}"/>
    <cellStyle name="Normal 3 3 9 6 2" xfId="11073" xr:uid="{00000000-0005-0000-0000-0000ED290000}"/>
    <cellStyle name="Normal 3 3 9 7" xfId="7475" xr:uid="{00000000-0005-0000-0000-0000EE290000}"/>
    <cellStyle name="Normal 3 4" xfId="13" xr:uid="{00000000-0005-0000-0000-0000EF290000}"/>
    <cellStyle name="Normal 3 4 10" xfId="719" xr:uid="{00000000-0005-0000-0000-0000F0290000}"/>
    <cellStyle name="Normal 3 4 10 2" xfId="1595" xr:uid="{00000000-0005-0000-0000-0000F1290000}"/>
    <cellStyle name="Normal 3 4 10 2 2" xfId="3347" xr:uid="{00000000-0005-0000-0000-0000F2290000}"/>
    <cellStyle name="Normal 3 4 10 2 2 2" xfId="6945" xr:uid="{00000000-0005-0000-0000-0000F3290000}"/>
    <cellStyle name="Normal 3 4 10 2 2 2 2" xfId="14141" xr:uid="{00000000-0005-0000-0000-0000F4290000}"/>
    <cellStyle name="Normal 3 4 10 2 2 3" xfId="10543" xr:uid="{00000000-0005-0000-0000-0000F5290000}"/>
    <cellStyle name="Normal 3 4 10 2 3" xfId="5193" xr:uid="{00000000-0005-0000-0000-0000F6290000}"/>
    <cellStyle name="Normal 3 4 10 2 3 2" xfId="12389" xr:uid="{00000000-0005-0000-0000-0000F7290000}"/>
    <cellStyle name="Normal 3 4 10 2 4" xfId="8791" xr:uid="{00000000-0005-0000-0000-0000F8290000}"/>
    <cellStyle name="Normal 3 4 10 3" xfId="2471" xr:uid="{00000000-0005-0000-0000-0000F9290000}"/>
    <cellStyle name="Normal 3 4 10 3 2" xfId="6069" xr:uid="{00000000-0005-0000-0000-0000FA290000}"/>
    <cellStyle name="Normal 3 4 10 3 2 2" xfId="13265" xr:uid="{00000000-0005-0000-0000-0000FB290000}"/>
    <cellStyle name="Normal 3 4 10 3 3" xfId="9667" xr:uid="{00000000-0005-0000-0000-0000FC290000}"/>
    <cellStyle name="Normal 3 4 10 4" xfId="4317" xr:uid="{00000000-0005-0000-0000-0000FD290000}"/>
    <cellStyle name="Normal 3 4 10 4 2" xfId="11513" xr:uid="{00000000-0005-0000-0000-0000FE290000}"/>
    <cellStyle name="Normal 3 4 10 5" xfId="7915" xr:uid="{00000000-0005-0000-0000-0000FF290000}"/>
    <cellStyle name="Normal 3 4 11" xfId="1011" xr:uid="{00000000-0005-0000-0000-0000002A0000}"/>
    <cellStyle name="Normal 3 4 11 2" xfId="2763" xr:uid="{00000000-0005-0000-0000-0000012A0000}"/>
    <cellStyle name="Normal 3 4 11 2 2" xfId="6361" xr:uid="{00000000-0005-0000-0000-0000022A0000}"/>
    <cellStyle name="Normal 3 4 11 2 2 2" xfId="13557" xr:uid="{00000000-0005-0000-0000-0000032A0000}"/>
    <cellStyle name="Normal 3 4 11 2 3" xfId="9959" xr:uid="{00000000-0005-0000-0000-0000042A0000}"/>
    <cellStyle name="Normal 3 4 11 3" xfId="4609" xr:uid="{00000000-0005-0000-0000-0000052A0000}"/>
    <cellStyle name="Normal 3 4 11 3 2" xfId="11805" xr:uid="{00000000-0005-0000-0000-0000062A0000}"/>
    <cellStyle name="Normal 3 4 11 4" xfId="8207" xr:uid="{00000000-0005-0000-0000-0000072A0000}"/>
    <cellStyle name="Normal 3 4 12" xfId="1887" xr:uid="{00000000-0005-0000-0000-0000082A0000}"/>
    <cellStyle name="Normal 3 4 12 2" xfId="5485" xr:uid="{00000000-0005-0000-0000-0000092A0000}"/>
    <cellStyle name="Normal 3 4 12 2 2" xfId="12681" xr:uid="{00000000-0005-0000-0000-00000A2A0000}"/>
    <cellStyle name="Normal 3 4 12 3" xfId="9083" xr:uid="{00000000-0005-0000-0000-00000B2A0000}"/>
    <cellStyle name="Normal 3 4 13" xfId="3637" xr:uid="{00000000-0005-0000-0000-00000C2A0000}"/>
    <cellStyle name="Normal 3 4 13 2" xfId="7235" xr:uid="{00000000-0005-0000-0000-00000D2A0000}"/>
    <cellStyle name="Normal 3 4 13 2 2" xfId="14431" xr:uid="{00000000-0005-0000-0000-00000E2A0000}"/>
    <cellStyle name="Normal 3 4 13 3" xfId="10833" xr:uid="{00000000-0005-0000-0000-00000F2A0000}"/>
    <cellStyle name="Normal 3 4 14" xfId="3733" xr:uid="{00000000-0005-0000-0000-0000102A0000}"/>
    <cellStyle name="Normal 3 4 14 2" xfId="10929" xr:uid="{00000000-0005-0000-0000-0000112A0000}"/>
    <cellStyle name="Normal 3 4 15" xfId="7331" xr:uid="{00000000-0005-0000-0000-0000122A0000}"/>
    <cellStyle name="Normal 3 4 16" xfId="125" xr:uid="{00000000-0005-0000-0000-0000132A0000}"/>
    <cellStyle name="Normal 3 4 2" xfId="23" xr:uid="{00000000-0005-0000-0000-0000142A0000}"/>
    <cellStyle name="Normal 3 4 2 10" xfId="1901" xr:uid="{00000000-0005-0000-0000-0000152A0000}"/>
    <cellStyle name="Normal 3 4 2 10 2" xfId="5499" xr:uid="{00000000-0005-0000-0000-0000162A0000}"/>
    <cellStyle name="Normal 3 4 2 10 2 2" xfId="12695" xr:uid="{00000000-0005-0000-0000-0000172A0000}"/>
    <cellStyle name="Normal 3 4 2 10 3" xfId="9097" xr:uid="{00000000-0005-0000-0000-0000182A0000}"/>
    <cellStyle name="Normal 3 4 2 11" xfId="3645" xr:uid="{00000000-0005-0000-0000-0000192A0000}"/>
    <cellStyle name="Normal 3 4 2 11 2" xfId="7243" xr:uid="{00000000-0005-0000-0000-00001A2A0000}"/>
    <cellStyle name="Normal 3 4 2 11 2 2" xfId="14439" xr:uid="{00000000-0005-0000-0000-00001B2A0000}"/>
    <cellStyle name="Normal 3 4 2 11 3" xfId="10841" xr:uid="{00000000-0005-0000-0000-00001C2A0000}"/>
    <cellStyle name="Normal 3 4 2 12" xfId="3747" xr:uid="{00000000-0005-0000-0000-00001D2A0000}"/>
    <cellStyle name="Normal 3 4 2 12 2" xfId="10943" xr:uid="{00000000-0005-0000-0000-00001E2A0000}"/>
    <cellStyle name="Normal 3 4 2 13" xfId="7345" xr:uid="{00000000-0005-0000-0000-00001F2A0000}"/>
    <cellStyle name="Normal 3 4 2 14" xfId="139" xr:uid="{00000000-0005-0000-0000-0000202A0000}"/>
    <cellStyle name="Normal 3 4 2 2" xfId="74" xr:uid="{00000000-0005-0000-0000-0000212A0000}"/>
    <cellStyle name="Normal 3 4 2 2 10" xfId="7367" xr:uid="{00000000-0005-0000-0000-0000222A0000}"/>
    <cellStyle name="Normal 3 4 2 2 11" xfId="161" xr:uid="{00000000-0005-0000-0000-0000232A0000}"/>
    <cellStyle name="Normal 3 4 2 2 2" xfId="246" xr:uid="{00000000-0005-0000-0000-0000242A0000}"/>
    <cellStyle name="Normal 3 4 2 2 2 2" xfId="394" xr:uid="{00000000-0005-0000-0000-0000252A0000}"/>
    <cellStyle name="Normal 3 4 2 2 2 2 2" xfId="686" xr:uid="{00000000-0005-0000-0000-0000262A0000}"/>
    <cellStyle name="Normal 3 4 2 2 2 2 2 2" xfId="1565" xr:uid="{00000000-0005-0000-0000-0000272A0000}"/>
    <cellStyle name="Normal 3 4 2 2 2 2 2 2 2" xfId="3317" xr:uid="{00000000-0005-0000-0000-0000282A0000}"/>
    <cellStyle name="Normal 3 4 2 2 2 2 2 2 2 2" xfId="6915" xr:uid="{00000000-0005-0000-0000-0000292A0000}"/>
    <cellStyle name="Normal 3 4 2 2 2 2 2 2 2 2 2" xfId="14111" xr:uid="{00000000-0005-0000-0000-00002A2A0000}"/>
    <cellStyle name="Normal 3 4 2 2 2 2 2 2 2 3" xfId="10513" xr:uid="{00000000-0005-0000-0000-00002B2A0000}"/>
    <cellStyle name="Normal 3 4 2 2 2 2 2 2 3" xfId="5163" xr:uid="{00000000-0005-0000-0000-00002C2A0000}"/>
    <cellStyle name="Normal 3 4 2 2 2 2 2 2 3 2" xfId="12359" xr:uid="{00000000-0005-0000-0000-00002D2A0000}"/>
    <cellStyle name="Normal 3 4 2 2 2 2 2 2 4" xfId="8761" xr:uid="{00000000-0005-0000-0000-00002E2A0000}"/>
    <cellStyle name="Normal 3 4 2 2 2 2 2 3" xfId="2441" xr:uid="{00000000-0005-0000-0000-00002F2A0000}"/>
    <cellStyle name="Normal 3 4 2 2 2 2 2 3 2" xfId="6039" xr:uid="{00000000-0005-0000-0000-0000302A0000}"/>
    <cellStyle name="Normal 3 4 2 2 2 2 2 3 2 2" xfId="13235" xr:uid="{00000000-0005-0000-0000-0000312A0000}"/>
    <cellStyle name="Normal 3 4 2 2 2 2 2 3 3" xfId="9637" xr:uid="{00000000-0005-0000-0000-0000322A0000}"/>
    <cellStyle name="Normal 3 4 2 2 2 2 2 4" xfId="4287" xr:uid="{00000000-0005-0000-0000-0000332A0000}"/>
    <cellStyle name="Normal 3 4 2 2 2 2 2 4 2" xfId="11483" xr:uid="{00000000-0005-0000-0000-0000342A0000}"/>
    <cellStyle name="Normal 3 4 2 2 2 2 2 5" xfId="7885" xr:uid="{00000000-0005-0000-0000-0000352A0000}"/>
    <cellStyle name="Normal 3 4 2 2 2 2 3" xfId="981" xr:uid="{00000000-0005-0000-0000-0000362A0000}"/>
    <cellStyle name="Normal 3 4 2 2 2 2 3 2" xfId="1857" xr:uid="{00000000-0005-0000-0000-0000372A0000}"/>
    <cellStyle name="Normal 3 4 2 2 2 2 3 2 2" xfId="3609" xr:uid="{00000000-0005-0000-0000-0000382A0000}"/>
    <cellStyle name="Normal 3 4 2 2 2 2 3 2 2 2" xfId="7207" xr:uid="{00000000-0005-0000-0000-0000392A0000}"/>
    <cellStyle name="Normal 3 4 2 2 2 2 3 2 2 2 2" xfId="14403" xr:uid="{00000000-0005-0000-0000-00003A2A0000}"/>
    <cellStyle name="Normal 3 4 2 2 2 2 3 2 2 3" xfId="10805" xr:uid="{00000000-0005-0000-0000-00003B2A0000}"/>
    <cellStyle name="Normal 3 4 2 2 2 2 3 2 3" xfId="5455" xr:uid="{00000000-0005-0000-0000-00003C2A0000}"/>
    <cellStyle name="Normal 3 4 2 2 2 2 3 2 3 2" xfId="12651" xr:uid="{00000000-0005-0000-0000-00003D2A0000}"/>
    <cellStyle name="Normal 3 4 2 2 2 2 3 2 4" xfId="9053" xr:uid="{00000000-0005-0000-0000-00003E2A0000}"/>
    <cellStyle name="Normal 3 4 2 2 2 2 3 3" xfId="2733" xr:uid="{00000000-0005-0000-0000-00003F2A0000}"/>
    <cellStyle name="Normal 3 4 2 2 2 2 3 3 2" xfId="6331" xr:uid="{00000000-0005-0000-0000-0000402A0000}"/>
    <cellStyle name="Normal 3 4 2 2 2 2 3 3 2 2" xfId="13527" xr:uid="{00000000-0005-0000-0000-0000412A0000}"/>
    <cellStyle name="Normal 3 4 2 2 2 2 3 3 3" xfId="9929" xr:uid="{00000000-0005-0000-0000-0000422A0000}"/>
    <cellStyle name="Normal 3 4 2 2 2 2 3 4" xfId="4579" xr:uid="{00000000-0005-0000-0000-0000432A0000}"/>
    <cellStyle name="Normal 3 4 2 2 2 2 3 4 2" xfId="11775" xr:uid="{00000000-0005-0000-0000-0000442A0000}"/>
    <cellStyle name="Normal 3 4 2 2 2 2 3 5" xfId="8177" xr:uid="{00000000-0005-0000-0000-0000452A0000}"/>
    <cellStyle name="Normal 3 4 2 2 2 2 4" xfId="1273" xr:uid="{00000000-0005-0000-0000-0000462A0000}"/>
    <cellStyle name="Normal 3 4 2 2 2 2 4 2" xfId="3025" xr:uid="{00000000-0005-0000-0000-0000472A0000}"/>
    <cellStyle name="Normal 3 4 2 2 2 2 4 2 2" xfId="6623" xr:uid="{00000000-0005-0000-0000-0000482A0000}"/>
    <cellStyle name="Normal 3 4 2 2 2 2 4 2 2 2" xfId="13819" xr:uid="{00000000-0005-0000-0000-0000492A0000}"/>
    <cellStyle name="Normal 3 4 2 2 2 2 4 2 3" xfId="10221" xr:uid="{00000000-0005-0000-0000-00004A2A0000}"/>
    <cellStyle name="Normal 3 4 2 2 2 2 4 3" xfId="4871" xr:uid="{00000000-0005-0000-0000-00004B2A0000}"/>
    <cellStyle name="Normal 3 4 2 2 2 2 4 3 2" xfId="12067" xr:uid="{00000000-0005-0000-0000-00004C2A0000}"/>
    <cellStyle name="Normal 3 4 2 2 2 2 4 4" xfId="8469" xr:uid="{00000000-0005-0000-0000-00004D2A0000}"/>
    <cellStyle name="Normal 3 4 2 2 2 2 5" xfId="2149" xr:uid="{00000000-0005-0000-0000-00004E2A0000}"/>
    <cellStyle name="Normal 3 4 2 2 2 2 5 2" xfId="5747" xr:uid="{00000000-0005-0000-0000-00004F2A0000}"/>
    <cellStyle name="Normal 3 4 2 2 2 2 5 2 2" xfId="12943" xr:uid="{00000000-0005-0000-0000-0000502A0000}"/>
    <cellStyle name="Normal 3 4 2 2 2 2 5 3" xfId="9345" xr:uid="{00000000-0005-0000-0000-0000512A0000}"/>
    <cellStyle name="Normal 3 4 2 2 2 2 6" xfId="3995" xr:uid="{00000000-0005-0000-0000-0000522A0000}"/>
    <cellStyle name="Normal 3 4 2 2 2 2 6 2" xfId="11191" xr:uid="{00000000-0005-0000-0000-0000532A0000}"/>
    <cellStyle name="Normal 3 4 2 2 2 2 7" xfId="7593" xr:uid="{00000000-0005-0000-0000-0000542A0000}"/>
    <cellStyle name="Normal 3 4 2 2 2 3" xfId="540" xr:uid="{00000000-0005-0000-0000-0000552A0000}"/>
    <cellStyle name="Normal 3 4 2 2 2 3 2" xfId="1419" xr:uid="{00000000-0005-0000-0000-0000562A0000}"/>
    <cellStyle name="Normal 3 4 2 2 2 3 2 2" xfId="3171" xr:uid="{00000000-0005-0000-0000-0000572A0000}"/>
    <cellStyle name="Normal 3 4 2 2 2 3 2 2 2" xfId="6769" xr:uid="{00000000-0005-0000-0000-0000582A0000}"/>
    <cellStyle name="Normal 3 4 2 2 2 3 2 2 2 2" xfId="13965" xr:uid="{00000000-0005-0000-0000-0000592A0000}"/>
    <cellStyle name="Normal 3 4 2 2 2 3 2 2 3" xfId="10367" xr:uid="{00000000-0005-0000-0000-00005A2A0000}"/>
    <cellStyle name="Normal 3 4 2 2 2 3 2 3" xfId="5017" xr:uid="{00000000-0005-0000-0000-00005B2A0000}"/>
    <cellStyle name="Normal 3 4 2 2 2 3 2 3 2" xfId="12213" xr:uid="{00000000-0005-0000-0000-00005C2A0000}"/>
    <cellStyle name="Normal 3 4 2 2 2 3 2 4" xfId="8615" xr:uid="{00000000-0005-0000-0000-00005D2A0000}"/>
    <cellStyle name="Normal 3 4 2 2 2 3 3" xfId="2295" xr:uid="{00000000-0005-0000-0000-00005E2A0000}"/>
    <cellStyle name="Normal 3 4 2 2 2 3 3 2" xfId="5893" xr:uid="{00000000-0005-0000-0000-00005F2A0000}"/>
    <cellStyle name="Normal 3 4 2 2 2 3 3 2 2" xfId="13089" xr:uid="{00000000-0005-0000-0000-0000602A0000}"/>
    <cellStyle name="Normal 3 4 2 2 2 3 3 3" xfId="9491" xr:uid="{00000000-0005-0000-0000-0000612A0000}"/>
    <cellStyle name="Normal 3 4 2 2 2 3 4" xfId="4141" xr:uid="{00000000-0005-0000-0000-0000622A0000}"/>
    <cellStyle name="Normal 3 4 2 2 2 3 4 2" xfId="11337" xr:uid="{00000000-0005-0000-0000-0000632A0000}"/>
    <cellStyle name="Normal 3 4 2 2 2 3 5" xfId="7739" xr:uid="{00000000-0005-0000-0000-0000642A0000}"/>
    <cellStyle name="Normal 3 4 2 2 2 4" xfId="835" xr:uid="{00000000-0005-0000-0000-0000652A0000}"/>
    <cellStyle name="Normal 3 4 2 2 2 4 2" xfId="1711" xr:uid="{00000000-0005-0000-0000-0000662A0000}"/>
    <cellStyle name="Normal 3 4 2 2 2 4 2 2" xfId="3463" xr:uid="{00000000-0005-0000-0000-0000672A0000}"/>
    <cellStyle name="Normal 3 4 2 2 2 4 2 2 2" xfId="7061" xr:uid="{00000000-0005-0000-0000-0000682A0000}"/>
    <cellStyle name="Normal 3 4 2 2 2 4 2 2 2 2" xfId="14257" xr:uid="{00000000-0005-0000-0000-0000692A0000}"/>
    <cellStyle name="Normal 3 4 2 2 2 4 2 2 3" xfId="10659" xr:uid="{00000000-0005-0000-0000-00006A2A0000}"/>
    <cellStyle name="Normal 3 4 2 2 2 4 2 3" xfId="5309" xr:uid="{00000000-0005-0000-0000-00006B2A0000}"/>
    <cellStyle name="Normal 3 4 2 2 2 4 2 3 2" xfId="12505" xr:uid="{00000000-0005-0000-0000-00006C2A0000}"/>
    <cellStyle name="Normal 3 4 2 2 2 4 2 4" xfId="8907" xr:uid="{00000000-0005-0000-0000-00006D2A0000}"/>
    <cellStyle name="Normal 3 4 2 2 2 4 3" xfId="2587" xr:uid="{00000000-0005-0000-0000-00006E2A0000}"/>
    <cellStyle name="Normal 3 4 2 2 2 4 3 2" xfId="6185" xr:uid="{00000000-0005-0000-0000-00006F2A0000}"/>
    <cellStyle name="Normal 3 4 2 2 2 4 3 2 2" xfId="13381" xr:uid="{00000000-0005-0000-0000-0000702A0000}"/>
    <cellStyle name="Normal 3 4 2 2 2 4 3 3" xfId="9783" xr:uid="{00000000-0005-0000-0000-0000712A0000}"/>
    <cellStyle name="Normal 3 4 2 2 2 4 4" xfId="4433" xr:uid="{00000000-0005-0000-0000-0000722A0000}"/>
    <cellStyle name="Normal 3 4 2 2 2 4 4 2" xfId="11629" xr:uid="{00000000-0005-0000-0000-0000732A0000}"/>
    <cellStyle name="Normal 3 4 2 2 2 4 5" xfId="8031" xr:uid="{00000000-0005-0000-0000-0000742A0000}"/>
    <cellStyle name="Normal 3 4 2 2 2 5" xfId="1127" xr:uid="{00000000-0005-0000-0000-0000752A0000}"/>
    <cellStyle name="Normal 3 4 2 2 2 5 2" xfId="2879" xr:uid="{00000000-0005-0000-0000-0000762A0000}"/>
    <cellStyle name="Normal 3 4 2 2 2 5 2 2" xfId="6477" xr:uid="{00000000-0005-0000-0000-0000772A0000}"/>
    <cellStyle name="Normal 3 4 2 2 2 5 2 2 2" xfId="13673" xr:uid="{00000000-0005-0000-0000-0000782A0000}"/>
    <cellStyle name="Normal 3 4 2 2 2 5 2 3" xfId="10075" xr:uid="{00000000-0005-0000-0000-0000792A0000}"/>
    <cellStyle name="Normal 3 4 2 2 2 5 3" xfId="4725" xr:uid="{00000000-0005-0000-0000-00007A2A0000}"/>
    <cellStyle name="Normal 3 4 2 2 2 5 3 2" xfId="11921" xr:uid="{00000000-0005-0000-0000-00007B2A0000}"/>
    <cellStyle name="Normal 3 4 2 2 2 5 4" xfId="8323" xr:uid="{00000000-0005-0000-0000-00007C2A0000}"/>
    <cellStyle name="Normal 3 4 2 2 2 6" xfId="2003" xr:uid="{00000000-0005-0000-0000-00007D2A0000}"/>
    <cellStyle name="Normal 3 4 2 2 2 6 2" xfId="5601" xr:uid="{00000000-0005-0000-0000-00007E2A0000}"/>
    <cellStyle name="Normal 3 4 2 2 2 6 2 2" xfId="12797" xr:uid="{00000000-0005-0000-0000-00007F2A0000}"/>
    <cellStyle name="Normal 3 4 2 2 2 6 3" xfId="9199" xr:uid="{00000000-0005-0000-0000-0000802A0000}"/>
    <cellStyle name="Normal 3 4 2 2 2 7" xfId="3849" xr:uid="{00000000-0005-0000-0000-0000812A0000}"/>
    <cellStyle name="Normal 3 4 2 2 2 7 2" xfId="11045" xr:uid="{00000000-0005-0000-0000-0000822A0000}"/>
    <cellStyle name="Normal 3 4 2 2 2 8" xfId="7447" xr:uid="{00000000-0005-0000-0000-0000832A0000}"/>
    <cellStyle name="Normal 3 4 2 2 3" xfId="314" xr:uid="{00000000-0005-0000-0000-0000842A0000}"/>
    <cellStyle name="Normal 3 4 2 2 3 2" xfId="606" xr:uid="{00000000-0005-0000-0000-0000852A0000}"/>
    <cellStyle name="Normal 3 4 2 2 3 2 2" xfId="1485" xr:uid="{00000000-0005-0000-0000-0000862A0000}"/>
    <cellStyle name="Normal 3 4 2 2 3 2 2 2" xfId="3237" xr:uid="{00000000-0005-0000-0000-0000872A0000}"/>
    <cellStyle name="Normal 3 4 2 2 3 2 2 2 2" xfId="6835" xr:uid="{00000000-0005-0000-0000-0000882A0000}"/>
    <cellStyle name="Normal 3 4 2 2 3 2 2 2 2 2" xfId="14031" xr:uid="{00000000-0005-0000-0000-0000892A0000}"/>
    <cellStyle name="Normal 3 4 2 2 3 2 2 2 3" xfId="10433" xr:uid="{00000000-0005-0000-0000-00008A2A0000}"/>
    <cellStyle name="Normal 3 4 2 2 3 2 2 3" xfId="5083" xr:uid="{00000000-0005-0000-0000-00008B2A0000}"/>
    <cellStyle name="Normal 3 4 2 2 3 2 2 3 2" xfId="12279" xr:uid="{00000000-0005-0000-0000-00008C2A0000}"/>
    <cellStyle name="Normal 3 4 2 2 3 2 2 4" xfId="8681" xr:uid="{00000000-0005-0000-0000-00008D2A0000}"/>
    <cellStyle name="Normal 3 4 2 2 3 2 3" xfId="2361" xr:uid="{00000000-0005-0000-0000-00008E2A0000}"/>
    <cellStyle name="Normal 3 4 2 2 3 2 3 2" xfId="5959" xr:uid="{00000000-0005-0000-0000-00008F2A0000}"/>
    <cellStyle name="Normal 3 4 2 2 3 2 3 2 2" xfId="13155" xr:uid="{00000000-0005-0000-0000-0000902A0000}"/>
    <cellStyle name="Normal 3 4 2 2 3 2 3 3" xfId="9557" xr:uid="{00000000-0005-0000-0000-0000912A0000}"/>
    <cellStyle name="Normal 3 4 2 2 3 2 4" xfId="4207" xr:uid="{00000000-0005-0000-0000-0000922A0000}"/>
    <cellStyle name="Normal 3 4 2 2 3 2 4 2" xfId="11403" xr:uid="{00000000-0005-0000-0000-0000932A0000}"/>
    <cellStyle name="Normal 3 4 2 2 3 2 5" xfId="7805" xr:uid="{00000000-0005-0000-0000-0000942A0000}"/>
    <cellStyle name="Normal 3 4 2 2 3 3" xfId="901" xr:uid="{00000000-0005-0000-0000-0000952A0000}"/>
    <cellStyle name="Normal 3 4 2 2 3 3 2" xfId="1777" xr:uid="{00000000-0005-0000-0000-0000962A0000}"/>
    <cellStyle name="Normal 3 4 2 2 3 3 2 2" xfId="3529" xr:uid="{00000000-0005-0000-0000-0000972A0000}"/>
    <cellStyle name="Normal 3 4 2 2 3 3 2 2 2" xfId="7127" xr:uid="{00000000-0005-0000-0000-0000982A0000}"/>
    <cellStyle name="Normal 3 4 2 2 3 3 2 2 2 2" xfId="14323" xr:uid="{00000000-0005-0000-0000-0000992A0000}"/>
    <cellStyle name="Normal 3 4 2 2 3 3 2 2 3" xfId="10725" xr:uid="{00000000-0005-0000-0000-00009A2A0000}"/>
    <cellStyle name="Normal 3 4 2 2 3 3 2 3" xfId="5375" xr:uid="{00000000-0005-0000-0000-00009B2A0000}"/>
    <cellStyle name="Normal 3 4 2 2 3 3 2 3 2" xfId="12571" xr:uid="{00000000-0005-0000-0000-00009C2A0000}"/>
    <cellStyle name="Normal 3 4 2 2 3 3 2 4" xfId="8973" xr:uid="{00000000-0005-0000-0000-00009D2A0000}"/>
    <cellStyle name="Normal 3 4 2 2 3 3 3" xfId="2653" xr:uid="{00000000-0005-0000-0000-00009E2A0000}"/>
    <cellStyle name="Normal 3 4 2 2 3 3 3 2" xfId="6251" xr:uid="{00000000-0005-0000-0000-00009F2A0000}"/>
    <cellStyle name="Normal 3 4 2 2 3 3 3 2 2" xfId="13447" xr:uid="{00000000-0005-0000-0000-0000A02A0000}"/>
    <cellStyle name="Normal 3 4 2 2 3 3 3 3" xfId="9849" xr:uid="{00000000-0005-0000-0000-0000A12A0000}"/>
    <cellStyle name="Normal 3 4 2 2 3 3 4" xfId="4499" xr:uid="{00000000-0005-0000-0000-0000A22A0000}"/>
    <cellStyle name="Normal 3 4 2 2 3 3 4 2" xfId="11695" xr:uid="{00000000-0005-0000-0000-0000A32A0000}"/>
    <cellStyle name="Normal 3 4 2 2 3 3 5" xfId="8097" xr:uid="{00000000-0005-0000-0000-0000A42A0000}"/>
    <cellStyle name="Normal 3 4 2 2 3 4" xfId="1193" xr:uid="{00000000-0005-0000-0000-0000A52A0000}"/>
    <cellStyle name="Normal 3 4 2 2 3 4 2" xfId="2945" xr:uid="{00000000-0005-0000-0000-0000A62A0000}"/>
    <cellStyle name="Normal 3 4 2 2 3 4 2 2" xfId="6543" xr:uid="{00000000-0005-0000-0000-0000A72A0000}"/>
    <cellStyle name="Normal 3 4 2 2 3 4 2 2 2" xfId="13739" xr:uid="{00000000-0005-0000-0000-0000A82A0000}"/>
    <cellStyle name="Normal 3 4 2 2 3 4 2 3" xfId="10141" xr:uid="{00000000-0005-0000-0000-0000A92A0000}"/>
    <cellStyle name="Normal 3 4 2 2 3 4 3" xfId="4791" xr:uid="{00000000-0005-0000-0000-0000AA2A0000}"/>
    <cellStyle name="Normal 3 4 2 2 3 4 3 2" xfId="11987" xr:uid="{00000000-0005-0000-0000-0000AB2A0000}"/>
    <cellStyle name="Normal 3 4 2 2 3 4 4" xfId="8389" xr:uid="{00000000-0005-0000-0000-0000AC2A0000}"/>
    <cellStyle name="Normal 3 4 2 2 3 5" xfId="2069" xr:uid="{00000000-0005-0000-0000-0000AD2A0000}"/>
    <cellStyle name="Normal 3 4 2 2 3 5 2" xfId="5667" xr:uid="{00000000-0005-0000-0000-0000AE2A0000}"/>
    <cellStyle name="Normal 3 4 2 2 3 5 2 2" xfId="12863" xr:uid="{00000000-0005-0000-0000-0000AF2A0000}"/>
    <cellStyle name="Normal 3 4 2 2 3 5 3" xfId="9265" xr:uid="{00000000-0005-0000-0000-0000B02A0000}"/>
    <cellStyle name="Normal 3 4 2 2 3 6" xfId="3915" xr:uid="{00000000-0005-0000-0000-0000B12A0000}"/>
    <cellStyle name="Normal 3 4 2 2 3 6 2" xfId="11111" xr:uid="{00000000-0005-0000-0000-0000B22A0000}"/>
    <cellStyle name="Normal 3 4 2 2 3 7" xfId="7513" xr:uid="{00000000-0005-0000-0000-0000B32A0000}"/>
    <cellStyle name="Normal 3 4 2 2 4" xfId="460" xr:uid="{00000000-0005-0000-0000-0000B42A0000}"/>
    <cellStyle name="Normal 3 4 2 2 4 2" xfId="1339" xr:uid="{00000000-0005-0000-0000-0000B52A0000}"/>
    <cellStyle name="Normal 3 4 2 2 4 2 2" xfId="3091" xr:uid="{00000000-0005-0000-0000-0000B62A0000}"/>
    <cellStyle name="Normal 3 4 2 2 4 2 2 2" xfId="6689" xr:uid="{00000000-0005-0000-0000-0000B72A0000}"/>
    <cellStyle name="Normal 3 4 2 2 4 2 2 2 2" xfId="13885" xr:uid="{00000000-0005-0000-0000-0000B82A0000}"/>
    <cellStyle name="Normal 3 4 2 2 4 2 2 3" xfId="10287" xr:uid="{00000000-0005-0000-0000-0000B92A0000}"/>
    <cellStyle name="Normal 3 4 2 2 4 2 3" xfId="4937" xr:uid="{00000000-0005-0000-0000-0000BA2A0000}"/>
    <cellStyle name="Normal 3 4 2 2 4 2 3 2" xfId="12133" xr:uid="{00000000-0005-0000-0000-0000BB2A0000}"/>
    <cellStyle name="Normal 3 4 2 2 4 2 4" xfId="8535" xr:uid="{00000000-0005-0000-0000-0000BC2A0000}"/>
    <cellStyle name="Normal 3 4 2 2 4 3" xfId="2215" xr:uid="{00000000-0005-0000-0000-0000BD2A0000}"/>
    <cellStyle name="Normal 3 4 2 2 4 3 2" xfId="5813" xr:uid="{00000000-0005-0000-0000-0000BE2A0000}"/>
    <cellStyle name="Normal 3 4 2 2 4 3 2 2" xfId="13009" xr:uid="{00000000-0005-0000-0000-0000BF2A0000}"/>
    <cellStyle name="Normal 3 4 2 2 4 3 3" xfId="9411" xr:uid="{00000000-0005-0000-0000-0000C02A0000}"/>
    <cellStyle name="Normal 3 4 2 2 4 4" xfId="4061" xr:uid="{00000000-0005-0000-0000-0000C12A0000}"/>
    <cellStyle name="Normal 3 4 2 2 4 4 2" xfId="11257" xr:uid="{00000000-0005-0000-0000-0000C22A0000}"/>
    <cellStyle name="Normal 3 4 2 2 4 5" xfId="7659" xr:uid="{00000000-0005-0000-0000-0000C32A0000}"/>
    <cellStyle name="Normal 3 4 2 2 5" xfId="755" xr:uid="{00000000-0005-0000-0000-0000C42A0000}"/>
    <cellStyle name="Normal 3 4 2 2 5 2" xfId="1631" xr:uid="{00000000-0005-0000-0000-0000C52A0000}"/>
    <cellStyle name="Normal 3 4 2 2 5 2 2" xfId="3383" xr:uid="{00000000-0005-0000-0000-0000C62A0000}"/>
    <cellStyle name="Normal 3 4 2 2 5 2 2 2" xfId="6981" xr:uid="{00000000-0005-0000-0000-0000C72A0000}"/>
    <cellStyle name="Normal 3 4 2 2 5 2 2 2 2" xfId="14177" xr:uid="{00000000-0005-0000-0000-0000C82A0000}"/>
    <cellStyle name="Normal 3 4 2 2 5 2 2 3" xfId="10579" xr:uid="{00000000-0005-0000-0000-0000C92A0000}"/>
    <cellStyle name="Normal 3 4 2 2 5 2 3" xfId="5229" xr:uid="{00000000-0005-0000-0000-0000CA2A0000}"/>
    <cellStyle name="Normal 3 4 2 2 5 2 3 2" xfId="12425" xr:uid="{00000000-0005-0000-0000-0000CB2A0000}"/>
    <cellStyle name="Normal 3 4 2 2 5 2 4" xfId="8827" xr:uid="{00000000-0005-0000-0000-0000CC2A0000}"/>
    <cellStyle name="Normal 3 4 2 2 5 3" xfId="2507" xr:uid="{00000000-0005-0000-0000-0000CD2A0000}"/>
    <cellStyle name="Normal 3 4 2 2 5 3 2" xfId="6105" xr:uid="{00000000-0005-0000-0000-0000CE2A0000}"/>
    <cellStyle name="Normal 3 4 2 2 5 3 2 2" xfId="13301" xr:uid="{00000000-0005-0000-0000-0000CF2A0000}"/>
    <cellStyle name="Normal 3 4 2 2 5 3 3" xfId="9703" xr:uid="{00000000-0005-0000-0000-0000D02A0000}"/>
    <cellStyle name="Normal 3 4 2 2 5 4" xfId="4353" xr:uid="{00000000-0005-0000-0000-0000D12A0000}"/>
    <cellStyle name="Normal 3 4 2 2 5 4 2" xfId="11549" xr:uid="{00000000-0005-0000-0000-0000D22A0000}"/>
    <cellStyle name="Normal 3 4 2 2 5 5" xfId="7951" xr:uid="{00000000-0005-0000-0000-0000D32A0000}"/>
    <cellStyle name="Normal 3 4 2 2 6" xfId="1047" xr:uid="{00000000-0005-0000-0000-0000D42A0000}"/>
    <cellStyle name="Normal 3 4 2 2 6 2" xfId="2799" xr:uid="{00000000-0005-0000-0000-0000D52A0000}"/>
    <cellStyle name="Normal 3 4 2 2 6 2 2" xfId="6397" xr:uid="{00000000-0005-0000-0000-0000D62A0000}"/>
    <cellStyle name="Normal 3 4 2 2 6 2 2 2" xfId="13593" xr:uid="{00000000-0005-0000-0000-0000D72A0000}"/>
    <cellStyle name="Normal 3 4 2 2 6 2 3" xfId="9995" xr:uid="{00000000-0005-0000-0000-0000D82A0000}"/>
    <cellStyle name="Normal 3 4 2 2 6 3" xfId="4645" xr:uid="{00000000-0005-0000-0000-0000D92A0000}"/>
    <cellStyle name="Normal 3 4 2 2 6 3 2" xfId="11841" xr:uid="{00000000-0005-0000-0000-0000DA2A0000}"/>
    <cellStyle name="Normal 3 4 2 2 6 4" xfId="8243" xr:uid="{00000000-0005-0000-0000-0000DB2A0000}"/>
    <cellStyle name="Normal 3 4 2 2 7" xfId="1923" xr:uid="{00000000-0005-0000-0000-0000DC2A0000}"/>
    <cellStyle name="Normal 3 4 2 2 7 2" xfId="5521" xr:uid="{00000000-0005-0000-0000-0000DD2A0000}"/>
    <cellStyle name="Normal 3 4 2 2 7 2 2" xfId="12717" xr:uid="{00000000-0005-0000-0000-0000DE2A0000}"/>
    <cellStyle name="Normal 3 4 2 2 7 3" xfId="9119" xr:uid="{00000000-0005-0000-0000-0000DF2A0000}"/>
    <cellStyle name="Normal 3 4 2 2 8" xfId="3689" xr:uid="{00000000-0005-0000-0000-0000E02A0000}"/>
    <cellStyle name="Normal 3 4 2 2 8 2" xfId="7287" xr:uid="{00000000-0005-0000-0000-0000E12A0000}"/>
    <cellStyle name="Normal 3 4 2 2 8 2 2" xfId="14483" xr:uid="{00000000-0005-0000-0000-0000E22A0000}"/>
    <cellStyle name="Normal 3 4 2 2 8 3" xfId="10885" xr:uid="{00000000-0005-0000-0000-0000E32A0000}"/>
    <cellStyle name="Normal 3 4 2 2 9" xfId="3769" xr:uid="{00000000-0005-0000-0000-0000E42A0000}"/>
    <cellStyle name="Normal 3 4 2 2 9 2" xfId="10965" xr:uid="{00000000-0005-0000-0000-0000E52A0000}"/>
    <cellStyle name="Normal 3 4 2 3" xfId="97" xr:uid="{00000000-0005-0000-0000-0000E62A0000}"/>
    <cellStyle name="Normal 3 4 2 3 10" xfId="7389" xr:uid="{00000000-0005-0000-0000-0000E72A0000}"/>
    <cellStyle name="Normal 3 4 2 3 11" xfId="184" xr:uid="{00000000-0005-0000-0000-0000E82A0000}"/>
    <cellStyle name="Normal 3 4 2 3 2" xfId="269" xr:uid="{00000000-0005-0000-0000-0000E92A0000}"/>
    <cellStyle name="Normal 3 4 2 3 2 2" xfId="416" xr:uid="{00000000-0005-0000-0000-0000EA2A0000}"/>
    <cellStyle name="Normal 3 4 2 3 2 2 2" xfId="708" xr:uid="{00000000-0005-0000-0000-0000EB2A0000}"/>
    <cellStyle name="Normal 3 4 2 3 2 2 2 2" xfId="1587" xr:uid="{00000000-0005-0000-0000-0000EC2A0000}"/>
    <cellStyle name="Normal 3 4 2 3 2 2 2 2 2" xfId="3339" xr:uid="{00000000-0005-0000-0000-0000ED2A0000}"/>
    <cellStyle name="Normal 3 4 2 3 2 2 2 2 2 2" xfId="6937" xr:uid="{00000000-0005-0000-0000-0000EE2A0000}"/>
    <cellStyle name="Normal 3 4 2 3 2 2 2 2 2 2 2" xfId="14133" xr:uid="{00000000-0005-0000-0000-0000EF2A0000}"/>
    <cellStyle name="Normal 3 4 2 3 2 2 2 2 2 3" xfId="10535" xr:uid="{00000000-0005-0000-0000-0000F02A0000}"/>
    <cellStyle name="Normal 3 4 2 3 2 2 2 2 3" xfId="5185" xr:uid="{00000000-0005-0000-0000-0000F12A0000}"/>
    <cellStyle name="Normal 3 4 2 3 2 2 2 2 3 2" xfId="12381" xr:uid="{00000000-0005-0000-0000-0000F22A0000}"/>
    <cellStyle name="Normal 3 4 2 3 2 2 2 2 4" xfId="8783" xr:uid="{00000000-0005-0000-0000-0000F32A0000}"/>
    <cellStyle name="Normal 3 4 2 3 2 2 2 3" xfId="2463" xr:uid="{00000000-0005-0000-0000-0000F42A0000}"/>
    <cellStyle name="Normal 3 4 2 3 2 2 2 3 2" xfId="6061" xr:uid="{00000000-0005-0000-0000-0000F52A0000}"/>
    <cellStyle name="Normal 3 4 2 3 2 2 2 3 2 2" xfId="13257" xr:uid="{00000000-0005-0000-0000-0000F62A0000}"/>
    <cellStyle name="Normal 3 4 2 3 2 2 2 3 3" xfId="9659" xr:uid="{00000000-0005-0000-0000-0000F72A0000}"/>
    <cellStyle name="Normal 3 4 2 3 2 2 2 4" xfId="4309" xr:uid="{00000000-0005-0000-0000-0000F82A0000}"/>
    <cellStyle name="Normal 3 4 2 3 2 2 2 4 2" xfId="11505" xr:uid="{00000000-0005-0000-0000-0000F92A0000}"/>
    <cellStyle name="Normal 3 4 2 3 2 2 2 5" xfId="7907" xr:uid="{00000000-0005-0000-0000-0000FA2A0000}"/>
    <cellStyle name="Normal 3 4 2 3 2 2 3" xfId="1003" xr:uid="{00000000-0005-0000-0000-0000FB2A0000}"/>
    <cellStyle name="Normal 3 4 2 3 2 2 3 2" xfId="1879" xr:uid="{00000000-0005-0000-0000-0000FC2A0000}"/>
    <cellStyle name="Normal 3 4 2 3 2 2 3 2 2" xfId="3631" xr:uid="{00000000-0005-0000-0000-0000FD2A0000}"/>
    <cellStyle name="Normal 3 4 2 3 2 2 3 2 2 2" xfId="7229" xr:uid="{00000000-0005-0000-0000-0000FE2A0000}"/>
    <cellStyle name="Normal 3 4 2 3 2 2 3 2 2 2 2" xfId="14425" xr:uid="{00000000-0005-0000-0000-0000FF2A0000}"/>
    <cellStyle name="Normal 3 4 2 3 2 2 3 2 2 3" xfId="10827" xr:uid="{00000000-0005-0000-0000-0000002B0000}"/>
    <cellStyle name="Normal 3 4 2 3 2 2 3 2 3" xfId="5477" xr:uid="{00000000-0005-0000-0000-0000012B0000}"/>
    <cellStyle name="Normal 3 4 2 3 2 2 3 2 3 2" xfId="12673" xr:uid="{00000000-0005-0000-0000-0000022B0000}"/>
    <cellStyle name="Normal 3 4 2 3 2 2 3 2 4" xfId="9075" xr:uid="{00000000-0005-0000-0000-0000032B0000}"/>
    <cellStyle name="Normal 3 4 2 3 2 2 3 3" xfId="2755" xr:uid="{00000000-0005-0000-0000-0000042B0000}"/>
    <cellStyle name="Normal 3 4 2 3 2 2 3 3 2" xfId="6353" xr:uid="{00000000-0005-0000-0000-0000052B0000}"/>
    <cellStyle name="Normal 3 4 2 3 2 2 3 3 2 2" xfId="13549" xr:uid="{00000000-0005-0000-0000-0000062B0000}"/>
    <cellStyle name="Normal 3 4 2 3 2 2 3 3 3" xfId="9951" xr:uid="{00000000-0005-0000-0000-0000072B0000}"/>
    <cellStyle name="Normal 3 4 2 3 2 2 3 4" xfId="4601" xr:uid="{00000000-0005-0000-0000-0000082B0000}"/>
    <cellStyle name="Normal 3 4 2 3 2 2 3 4 2" xfId="11797" xr:uid="{00000000-0005-0000-0000-0000092B0000}"/>
    <cellStyle name="Normal 3 4 2 3 2 2 3 5" xfId="8199" xr:uid="{00000000-0005-0000-0000-00000A2B0000}"/>
    <cellStyle name="Normal 3 4 2 3 2 2 4" xfId="1295" xr:uid="{00000000-0005-0000-0000-00000B2B0000}"/>
    <cellStyle name="Normal 3 4 2 3 2 2 4 2" xfId="3047" xr:uid="{00000000-0005-0000-0000-00000C2B0000}"/>
    <cellStyle name="Normal 3 4 2 3 2 2 4 2 2" xfId="6645" xr:uid="{00000000-0005-0000-0000-00000D2B0000}"/>
    <cellStyle name="Normal 3 4 2 3 2 2 4 2 2 2" xfId="13841" xr:uid="{00000000-0005-0000-0000-00000E2B0000}"/>
    <cellStyle name="Normal 3 4 2 3 2 2 4 2 3" xfId="10243" xr:uid="{00000000-0005-0000-0000-00000F2B0000}"/>
    <cellStyle name="Normal 3 4 2 3 2 2 4 3" xfId="4893" xr:uid="{00000000-0005-0000-0000-0000102B0000}"/>
    <cellStyle name="Normal 3 4 2 3 2 2 4 3 2" xfId="12089" xr:uid="{00000000-0005-0000-0000-0000112B0000}"/>
    <cellStyle name="Normal 3 4 2 3 2 2 4 4" xfId="8491" xr:uid="{00000000-0005-0000-0000-0000122B0000}"/>
    <cellStyle name="Normal 3 4 2 3 2 2 5" xfId="2171" xr:uid="{00000000-0005-0000-0000-0000132B0000}"/>
    <cellStyle name="Normal 3 4 2 3 2 2 5 2" xfId="5769" xr:uid="{00000000-0005-0000-0000-0000142B0000}"/>
    <cellStyle name="Normal 3 4 2 3 2 2 5 2 2" xfId="12965" xr:uid="{00000000-0005-0000-0000-0000152B0000}"/>
    <cellStyle name="Normal 3 4 2 3 2 2 5 3" xfId="9367" xr:uid="{00000000-0005-0000-0000-0000162B0000}"/>
    <cellStyle name="Normal 3 4 2 3 2 2 6" xfId="4017" xr:uid="{00000000-0005-0000-0000-0000172B0000}"/>
    <cellStyle name="Normal 3 4 2 3 2 2 6 2" xfId="11213" xr:uid="{00000000-0005-0000-0000-0000182B0000}"/>
    <cellStyle name="Normal 3 4 2 3 2 2 7" xfId="7615" xr:uid="{00000000-0005-0000-0000-0000192B0000}"/>
    <cellStyle name="Normal 3 4 2 3 2 3" xfId="562" xr:uid="{00000000-0005-0000-0000-00001A2B0000}"/>
    <cellStyle name="Normal 3 4 2 3 2 3 2" xfId="1441" xr:uid="{00000000-0005-0000-0000-00001B2B0000}"/>
    <cellStyle name="Normal 3 4 2 3 2 3 2 2" xfId="3193" xr:uid="{00000000-0005-0000-0000-00001C2B0000}"/>
    <cellStyle name="Normal 3 4 2 3 2 3 2 2 2" xfId="6791" xr:uid="{00000000-0005-0000-0000-00001D2B0000}"/>
    <cellStyle name="Normal 3 4 2 3 2 3 2 2 2 2" xfId="13987" xr:uid="{00000000-0005-0000-0000-00001E2B0000}"/>
    <cellStyle name="Normal 3 4 2 3 2 3 2 2 3" xfId="10389" xr:uid="{00000000-0005-0000-0000-00001F2B0000}"/>
    <cellStyle name="Normal 3 4 2 3 2 3 2 3" xfId="5039" xr:uid="{00000000-0005-0000-0000-0000202B0000}"/>
    <cellStyle name="Normal 3 4 2 3 2 3 2 3 2" xfId="12235" xr:uid="{00000000-0005-0000-0000-0000212B0000}"/>
    <cellStyle name="Normal 3 4 2 3 2 3 2 4" xfId="8637" xr:uid="{00000000-0005-0000-0000-0000222B0000}"/>
    <cellStyle name="Normal 3 4 2 3 2 3 3" xfId="2317" xr:uid="{00000000-0005-0000-0000-0000232B0000}"/>
    <cellStyle name="Normal 3 4 2 3 2 3 3 2" xfId="5915" xr:uid="{00000000-0005-0000-0000-0000242B0000}"/>
    <cellStyle name="Normal 3 4 2 3 2 3 3 2 2" xfId="13111" xr:uid="{00000000-0005-0000-0000-0000252B0000}"/>
    <cellStyle name="Normal 3 4 2 3 2 3 3 3" xfId="9513" xr:uid="{00000000-0005-0000-0000-0000262B0000}"/>
    <cellStyle name="Normal 3 4 2 3 2 3 4" xfId="4163" xr:uid="{00000000-0005-0000-0000-0000272B0000}"/>
    <cellStyle name="Normal 3 4 2 3 2 3 4 2" xfId="11359" xr:uid="{00000000-0005-0000-0000-0000282B0000}"/>
    <cellStyle name="Normal 3 4 2 3 2 3 5" xfId="7761" xr:uid="{00000000-0005-0000-0000-0000292B0000}"/>
    <cellStyle name="Normal 3 4 2 3 2 4" xfId="857" xr:uid="{00000000-0005-0000-0000-00002A2B0000}"/>
    <cellStyle name="Normal 3 4 2 3 2 4 2" xfId="1733" xr:uid="{00000000-0005-0000-0000-00002B2B0000}"/>
    <cellStyle name="Normal 3 4 2 3 2 4 2 2" xfId="3485" xr:uid="{00000000-0005-0000-0000-00002C2B0000}"/>
    <cellStyle name="Normal 3 4 2 3 2 4 2 2 2" xfId="7083" xr:uid="{00000000-0005-0000-0000-00002D2B0000}"/>
    <cellStyle name="Normal 3 4 2 3 2 4 2 2 2 2" xfId="14279" xr:uid="{00000000-0005-0000-0000-00002E2B0000}"/>
    <cellStyle name="Normal 3 4 2 3 2 4 2 2 3" xfId="10681" xr:uid="{00000000-0005-0000-0000-00002F2B0000}"/>
    <cellStyle name="Normal 3 4 2 3 2 4 2 3" xfId="5331" xr:uid="{00000000-0005-0000-0000-0000302B0000}"/>
    <cellStyle name="Normal 3 4 2 3 2 4 2 3 2" xfId="12527" xr:uid="{00000000-0005-0000-0000-0000312B0000}"/>
    <cellStyle name="Normal 3 4 2 3 2 4 2 4" xfId="8929" xr:uid="{00000000-0005-0000-0000-0000322B0000}"/>
    <cellStyle name="Normal 3 4 2 3 2 4 3" xfId="2609" xr:uid="{00000000-0005-0000-0000-0000332B0000}"/>
    <cellStyle name="Normal 3 4 2 3 2 4 3 2" xfId="6207" xr:uid="{00000000-0005-0000-0000-0000342B0000}"/>
    <cellStyle name="Normal 3 4 2 3 2 4 3 2 2" xfId="13403" xr:uid="{00000000-0005-0000-0000-0000352B0000}"/>
    <cellStyle name="Normal 3 4 2 3 2 4 3 3" xfId="9805" xr:uid="{00000000-0005-0000-0000-0000362B0000}"/>
    <cellStyle name="Normal 3 4 2 3 2 4 4" xfId="4455" xr:uid="{00000000-0005-0000-0000-0000372B0000}"/>
    <cellStyle name="Normal 3 4 2 3 2 4 4 2" xfId="11651" xr:uid="{00000000-0005-0000-0000-0000382B0000}"/>
    <cellStyle name="Normal 3 4 2 3 2 4 5" xfId="8053" xr:uid="{00000000-0005-0000-0000-0000392B0000}"/>
    <cellStyle name="Normal 3 4 2 3 2 5" xfId="1149" xr:uid="{00000000-0005-0000-0000-00003A2B0000}"/>
    <cellStyle name="Normal 3 4 2 3 2 5 2" xfId="2901" xr:uid="{00000000-0005-0000-0000-00003B2B0000}"/>
    <cellStyle name="Normal 3 4 2 3 2 5 2 2" xfId="6499" xr:uid="{00000000-0005-0000-0000-00003C2B0000}"/>
    <cellStyle name="Normal 3 4 2 3 2 5 2 2 2" xfId="13695" xr:uid="{00000000-0005-0000-0000-00003D2B0000}"/>
    <cellStyle name="Normal 3 4 2 3 2 5 2 3" xfId="10097" xr:uid="{00000000-0005-0000-0000-00003E2B0000}"/>
    <cellStyle name="Normal 3 4 2 3 2 5 3" xfId="4747" xr:uid="{00000000-0005-0000-0000-00003F2B0000}"/>
    <cellStyle name="Normal 3 4 2 3 2 5 3 2" xfId="11943" xr:uid="{00000000-0005-0000-0000-0000402B0000}"/>
    <cellStyle name="Normal 3 4 2 3 2 5 4" xfId="8345" xr:uid="{00000000-0005-0000-0000-0000412B0000}"/>
    <cellStyle name="Normal 3 4 2 3 2 6" xfId="2025" xr:uid="{00000000-0005-0000-0000-0000422B0000}"/>
    <cellStyle name="Normal 3 4 2 3 2 6 2" xfId="5623" xr:uid="{00000000-0005-0000-0000-0000432B0000}"/>
    <cellStyle name="Normal 3 4 2 3 2 6 2 2" xfId="12819" xr:uid="{00000000-0005-0000-0000-0000442B0000}"/>
    <cellStyle name="Normal 3 4 2 3 2 6 3" xfId="9221" xr:uid="{00000000-0005-0000-0000-0000452B0000}"/>
    <cellStyle name="Normal 3 4 2 3 2 7" xfId="3871" xr:uid="{00000000-0005-0000-0000-0000462B0000}"/>
    <cellStyle name="Normal 3 4 2 3 2 7 2" xfId="11067" xr:uid="{00000000-0005-0000-0000-0000472B0000}"/>
    <cellStyle name="Normal 3 4 2 3 2 8" xfId="7469" xr:uid="{00000000-0005-0000-0000-0000482B0000}"/>
    <cellStyle name="Normal 3 4 2 3 3" xfId="336" xr:uid="{00000000-0005-0000-0000-0000492B0000}"/>
    <cellStyle name="Normal 3 4 2 3 3 2" xfId="628" xr:uid="{00000000-0005-0000-0000-00004A2B0000}"/>
    <cellStyle name="Normal 3 4 2 3 3 2 2" xfId="1507" xr:uid="{00000000-0005-0000-0000-00004B2B0000}"/>
    <cellStyle name="Normal 3 4 2 3 3 2 2 2" xfId="3259" xr:uid="{00000000-0005-0000-0000-00004C2B0000}"/>
    <cellStyle name="Normal 3 4 2 3 3 2 2 2 2" xfId="6857" xr:uid="{00000000-0005-0000-0000-00004D2B0000}"/>
    <cellStyle name="Normal 3 4 2 3 3 2 2 2 2 2" xfId="14053" xr:uid="{00000000-0005-0000-0000-00004E2B0000}"/>
    <cellStyle name="Normal 3 4 2 3 3 2 2 2 3" xfId="10455" xr:uid="{00000000-0005-0000-0000-00004F2B0000}"/>
    <cellStyle name="Normal 3 4 2 3 3 2 2 3" xfId="5105" xr:uid="{00000000-0005-0000-0000-0000502B0000}"/>
    <cellStyle name="Normal 3 4 2 3 3 2 2 3 2" xfId="12301" xr:uid="{00000000-0005-0000-0000-0000512B0000}"/>
    <cellStyle name="Normal 3 4 2 3 3 2 2 4" xfId="8703" xr:uid="{00000000-0005-0000-0000-0000522B0000}"/>
    <cellStyle name="Normal 3 4 2 3 3 2 3" xfId="2383" xr:uid="{00000000-0005-0000-0000-0000532B0000}"/>
    <cellStyle name="Normal 3 4 2 3 3 2 3 2" xfId="5981" xr:uid="{00000000-0005-0000-0000-0000542B0000}"/>
    <cellStyle name="Normal 3 4 2 3 3 2 3 2 2" xfId="13177" xr:uid="{00000000-0005-0000-0000-0000552B0000}"/>
    <cellStyle name="Normal 3 4 2 3 3 2 3 3" xfId="9579" xr:uid="{00000000-0005-0000-0000-0000562B0000}"/>
    <cellStyle name="Normal 3 4 2 3 3 2 4" xfId="4229" xr:uid="{00000000-0005-0000-0000-0000572B0000}"/>
    <cellStyle name="Normal 3 4 2 3 3 2 4 2" xfId="11425" xr:uid="{00000000-0005-0000-0000-0000582B0000}"/>
    <cellStyle name="Normal 3 4 2 3 3 2 5" xfId="7827" xr:uid="{00000000-0005-0000-0000-0000592B0000}"/>
    <cellStyle name="Normal 3 4 2 3 3 3" xfId="923" xr:uid="{00000000-0005-0000-0000-00005A2B0000}"/>
    <cellStyle name="Normal 3 4 2 3 3 3 2" xfId="1799" xr:uid="{00000000-0005-0000-0000-00005B2B0000}"/>
    <cellStyle name="Normal 3 4 2 3 3 3 2 2" xfId="3551" xr:uid="{00000000-0005-0000-0000-00005C2B0000}"/>
    <cellStyle name="Normal 3 4 2 3 3 3 2 2 2" xfId="7149" xr:uid="{00000000-0005-0000-0000-00005D2B0000}"/>
    <cellStyle name="Normal 3 4 2 3 3 3 2 2 2 2" xfId="14345" xr:uid="{00000000-0005-0000-0000-00005E2B0000}"/>
    <cellStyle name="Normal 3 4 2 3 3 3 2 2 3" xfId="10747" xr:uid="{00000000-0005-0000-0000-00005F2B0000}"/>
    <cellStyle name="Normal 3 4 2 3 3 3 2 3" xfId="5397" xr:uid="{00000000-0005-0000-0000-0000602B0000}"/>
    <cellStyle name="Normal 3 4 2 3 3 3 2 3 2" xfId="12593" xr:uid="{00000000-0005-0000-0000-0000612B0000}"/>
    <cellStyle name="Normal 3 4 2 3 3 3 2 4" xfId="8995" xr:uid="{00000000-0005-0000-0000-0000622B0000}"/>
    <cellStyle name="Normal 3 4 2 3 3 3 3" xfId="2675" xr:uid="{00000000-0005-0000-0000-0000632B0000}"/>
    <cellStyle name="Normal 3 4 2 3 3 3 3 2" xfId="6273" xr:uid="{00000000-0005-0000-0000-0000642B0000}"/>
    <cellStyle name="Normal 3 4 2 3 3 3 3 2 2" xfId="13469" xr:uid="{00000000-0005-0000-0000-0000652B0000}"/>
    <cellStyle name="Normal 3 4 2 3 3 3 3 3" xfId="9871" xr:uid="{00000000-0005-0000-0000-0000662B0000}"/>
    <cellStyle name="Normal 3 4 2 3 3 3 4" xfId="4521" xr:uid="{00000000-0005-0000-0000-0000672B0000}"/>
    <cellStyle name="Normal 3 4 2 3 3 3 4 2" xfId="11717" xr:uid="{00000000-0005-0000-0000-0000682B0000}"/>
    <cellStyle name="Normal 3 4 2 3 3 3 5" xfId="8119" xr:uid="{00000000-0005-0000-0000-0000692B0000}"/>
    <cellStyle name="Normal 3 4 2 3 3 4" xfId="1215" xr:uid="{00000000-0005-0000-0000-00006A2B0000}"/>
    <cellStyle name="Normal 3 4 2 3 3 4 2" xfId="2967" xr:uid="{00000000-0005-0000-0000-00006B2B0000}"/>
    <cellStyle name="Normal 3 4 2 3 3 4 2 2" xfId="6565" xr:uid="{00000000-0005-0000-0000-00006C2B0000}"/>
    <cellStyle name="Normal 3 4 2 3 3 4 2 2 2" xfId="13761" xr:uid="{00000000-0005-0000-0000-00006D2B0000}"/>
    <cellStyle name="Normal 3 4 2 3 3 4 2 3" xfId="10163" xr:uid="{00000000-0005-0000-0000-00006E2B0000}"/>
    <cellStyle name="Normal 3 4 2 3 3 4 3" xfId="4813" xr:uid="{00000000-0005-0000-0000-00006F2B0000}"/>
    <cellStyle name="Normal 3 4 2 3 3 4 3 2" xfId="12009" xr:uid="{00000000-0005-0000-0000-0000702B0000}"/>
    <cellStyle name="Normal 3 4 2 3 3 4 4" xfId="8411" xr:uid="{00000000-0005-0000-0000-0000712B0000}"/>
    <cellStyle name="Normal 3 4 2 3 3 5" xfId="2091" xr:uid="{00000000-0005-0000-0000-0000722B0000}"/>
    <cellStyle name="Normal 3 4 2 3 3 5 2" xfId="5689" xr:uid="{00000000-0005-0000-0000-0000732B0000}"/>
    <cellStyle name="Normal 3 4 2 3 3 5 2 2" xfId="12885" xr:uid="{00000000-0005-0000-0000-0000742B0000}"/>
    <cellStyle name="Normal 3 4 2 3 3 5 3" xfId="9287" xr:uid="{00000000-0005-0000-0000-0000752B0000}"/>
    <cellStyle name="Normal 3 4 2 3 3 6" xfId="3937" xr:uid="{00000000-0005-0000-0000-0000762B0000}"/>
    <cellStyle name="Normal 3 4 2 3 3 6 2" xfId="11133" xr:uid="{00000000-0005-0000-0000-0000772B0000}"/>
    <cellStyle name="Normal 3 4 2 3 3 7" xfId="7535" xr:uid="{00000000-0005-0000-0000-0000782B0000}"/>
    <cellStyle name="Normal 3 4 2 3 4" xfId="482" xr:uid="{00000000-0005-0000-0000-0000792B0000}"/>
    <cellStyle name="Normal 3 4 2 3 4 2" xfId="1361" xr:uid="{00000000-0005-0000-0000-00007A2B0000}"/>
    <cellStyle name="Normal 3 4 2 3 4 2 2" xfId="3113" xr:uid="{00000000-0005-0000-0000-00007B2B0000}"/>
    <cellStyle name="Normal 3 4 2 3 4 2 2 2" xfId="6711" xr:uid="{00000000-0005-0000-0000-00007C2B0000}"/>
    <cellStyle name="Normal 3 4 2 3 4 2 2 2 2" xfId="13907" xr:uid="{00000000-0005-0000-0000-00007D2B0000}"/>
    <cellStyle name="Normal 3 4 2 3 4 2 2 3" xfId="10309" xr:uid="{00000000-0005-0000-0000-00007E2B0000}"/>
    <cellStyle name="Normal 3 4 2 3 4 2 3" xfId="4959" xr:uid="{00000000-0005-0000-0000-00007F2B0000}"/>
    <cellStyle name="Normal 3 4 2 3 4 2 3 2" xfId="12155" xr:uid="{00000000-0005-0000-0000-0000802B0000}"/>
    <cellStyle name="Normal 3 4 2 3 4 2 4" xfId="8557" xr:uid="{00000000-0005-0000-0000-0000812B0000}"/>
    <cellStyle name="Normal 3 4 2 3 4 3" xfId="2237" xr:uid="{00000000-0005-0000-0000-0000822B0000}"/>
    <cellStyle name="Normal 3 4 2 3 4 3 2" xfId="5835" xr:uid="{00000000-0005-0000-0000-0000832B0000}"/>
    <cellStyle name="Normal 3 4 2 3 4 3 2 2" xfId="13031" xr:uid="{00000000-0005-0000-0000-0000842B0000}"/>
    <cellStyle name="Normal 3 4 2 3 4 3 3" xfId="9433" xr:uid="{00000000-0005-0000-0000-0000852B0000}"/>
    <cellStyle name="Normal 3 4 2 3 4 4" xfId="4083" xr:uid="{00000000-0005-0000-0000-0000862B0000}"/>
    <cellStyle name="Normal 3 4 2 3 4 4 2" xfId="11279" xr:uid="{00000000-0005-0000-0000-0000872B0000}"/>
    <cellStyle name="Normal 3 4 2 3 4 5" xfId="7681" xr:uid="{00000000-0005-0000-0000-0000882B0000}"/>
    <cellStyle name="Normal 3 4 2 3 5" xfId="777" xr:uid="{00000000-0005-0000-0000-0000892B0000}"/>
    <cellStyle name="Normal 3 4 2 3 5 2" xfId="1653" xr:uid="{00000000-0005-0000-0000-00008A2B0000}"/>
    <cellStyle name="Normal 3 4 2 3 5 2 2" xfId="3405" xr:uid="{00000000-0005-0000-0000-00008B2B0000}"/>
    <cellStyle name="Normal 3 4 2 3 5 2 2 2" xfId="7003" xr:uid="{00000000-0005-0000-0000-00008C2B0000}"/>
    <cellStyle name="Normal 3 4 2 3 5 2 2 2 2" xfId="14199" xr:uid="{00000000-0005-0000-0000-00008D2B0000}"/>
    <cellStyle name="Normal 3 4 2 3 5 2 2 3" xfId="10601" xr:uid="{00000000-0005-0000-0000-00008E2B0000}"/>
    <cellStyle name="Normal 3 4 2 3 5 2 3" xfId="5251" xr:uid="{00000000-0005-0000-0000-00008F2B0000}"/>
    <cellStyle name="Normal 3 4 2 3 5 2 3 2" xfId="12447" xr:uid="{00000000-0005-0000-0000-0000902B0000}"/>
    <cellStyle name="Normal 3 4 2 3 5 2 4" xfId="8849" xr:uid="{00000000-0005-0000-0000-0000912B0000}"/>
    <cellStyle name="Normal 3 4 2 3 5 3" xfId="2529" xr:uid="{00000000-0005-0000-0000-0000922B0000}"/>
    <cellStyle name="Normal 3 4 2 3 5 3 2" xfId="6127" xr:uid="{00000000-0005-0000-0000-0000932B0000}"/>
    <cellStyle name="Normal 3 4 2 3 5 3 2 2" xfId="13323" xr:uid="{00000000-0005-0000-0000-0000942B0000}"/>
    <cellStyle name="Normal 3 4 2 3 5 3 3" xfId="9725" xr:uid="{00000000-0005-0000-0000-0000952B0000}"/>
    <cellStyle name="Normal 3 4 2 3 5 4" xfId="4375" xr:uid="{00000000-0005-0000-0000-0000962B0000}"/>
    <cellStyle name="Normal 3 4 2 3 5 4 2" xfId="11571" xr:uid="{00000000-0005-0000-0000-0000972B0000}"/>
    <cellStyle name="Normal 3 4 2 3 5 5" xfId="7973" xr:uid="{00000000-0005-0000-0000-0000982B0000}"/>
    <cellStyle name="Normal 3 4 2 3 6" xfId="1069" xr:uid="{00000000-0005-0000-0000-0000992B0000}"/>
    <cellStyle name="Normal 3 4 2 3 6 2" xfId="2821" xr:uid="{00000000-0005-0000-0000-00009A2B0000}"/>
    <cellStyle name="Normal 3 4 2 3 6 2 2" xfId="6419" xr:uid="{00000000-0005-0000-0000-00009B2B0000}"/>
    <cellStyle name="Normal 3 4 2 3 6 2 2 2" xfId="13615" xr:uid="{00000000-0005-0000-0000-00009C2B0000}"/>
    <cellStyle name="Normal 3 4 2 3 6 2 3" xfId="10017" xr:uid="{00000000-0005-0000-0000-00009D2B0000}"/>
    <cellStyle name="Normal 3 4 2 3 6 3" xfId="4667" xr:uid="{00000000-0005-0000-0000-00009E2B0000}"/>
    <cellStyle name="Normal 3 4 2 3 6 3 2" xfId="11863" xr:uid="{00000000-0005-0000-0000-00009F2B0000}"/>
    <cellStyle name="Normal 3 4 2 3 6 4" xfId="8265" xr:uid="{00000000-0005-0000-0000-0000A02B0000}"/>
    <cellStyle name="Normal 3 4 2 3 7" xfId="1945" xr:uid="{00000000-0005-0000-0000-0000A12B0000}"/>
    <cellStyle name="Normal 3 4 2 3 7 2" xfId="5543" xr:uid="{00000000-0005-0000-0000-0000A22B0000}"/>
    <cellStyle name="Normal 3 4 2 3 7 2 2" xfId="12739" xr:uid="{00000000-0005-0000-0000-0000A32B0000}"/>
    <cellStyle name="Normal 3 4 2 3 7 3" xfId="9141" xr:uid="{00000000-0005-0000-0000-0000A42B0000}"/>
    <cellStyle name="Normal 3 4 2 3 8" xfId="3711" xr:uid="{00000000-0005-0000-0000-0000A52B0000}"/>
    <cellStyle name="Normal 3 4 2 3 8 2" xfId="7309" xr:uid="{00000000-0005-0000-0000-0000A62B0000}"/>
    <cellStyle name="Normal 3 4 2 3 8 2 2" xfId="14505" xr:uid="{00000000-0005-0000-0000-0000A72B0000}"/>
    <cellStyle name="Normal 3 4 2 3 8 3" xfId="10907" xr:uid="{00000000-0005-0000-0000-0000A82B0000}"/>
    <cellStyle name="Normal 3 4 2 3 9" xfId="3791" xr:uid="{00000000-0005-0000-0000-0000A92B0000}"/>
    <cellStyle name="Normal 3 4 2 3 9 2" xfId="10987" xr:uid="{00000000-0005-0000-0000-0000AA2B0000}"/>
    <cellStyle name="Normal 3 4 2 4" xfId="114" xr:uid="{00000000-0005-0000-0000-0000AB2B0000}"/>
    <cellStyle name="Normal 3 4 2 4 10" xfId="200" xr:uid="{00000000-0005-0000-0000-0000AC2B0000}"/>
    <cellStyle name="Normal 3 4 2 4 2" xfId="350" xr:uid="{00000000-0005-0000-0000-0000AD2B0000}"/>
    <cellStyle name="Normal 3 4 2 4 2 2" xfId="642" xr:uid="{00000000-0005-0000-0000-0000AE2B0000}"/>
    <cellStyle name="Normal 3 4 2 4 2 2 2" xfId="1521" xr:uid="{00000000-0005-0000-0000-0000AF2B0000}"/>
    <cellStyle name="Normal 3 4 2 4 2 2 2 2" xfId="3273" xr:uid="{00000000-0005-0000-0000-0000B02B0000}"/>
    <cellStyle name="Normal 3 4 2 4 2 2 2 2 2" xfId="6871" xr:uid="{00000000-0005-0000-0000-0000B12B0000}"/>
    <cellStyle name="Normal 3 4 2 4 2 2 2 2 2 2" xfId="14067" xr:uid="{00000000-0005-0000-0000-0000B22B0000}"/>
    <cellStyle name="Normal 3 4 2 4 2 2 2 2 3" xfId="10469" xr:uid="{00000000-0005-0000-0000-0000B32B0000}"/>
    <cellStyle name="Normal 3 4 2 4 2 2 2 3" xfId="5119" xr:uid="{00000000-0005-0000-0000-0000B42B0000}"/>
    <cellStyle name="Normal 3 4 2 4 2 2 2 3 2" xfId="12315" xr:uid="{00000000-0005-0000-0000-0000B52B0000}"/>
    <cellStyle name="Normal 3 4 2 4 2 2 2 4" xfId="8717" xr:uid="{00000000-0005-0000-0000-0000B62B0000}"/>
    <cellStyle name="Normal 3 4 2 4 2 2 3" xfId="2397" xr:uid="{00000000-0005-0000-0000-0000B72B0000}"/>
    <cellStyle name="Normal 3 4 2 4 2 2 3 2" xfId="5995" xr:uid="{00000000-0005-0000-0000-0000B82B0000}"/>
    <cellStyle name="Normal 3 4 2 4 2 2 3 2 2" xfId="13191" xr:uid="{00000000-0005-0000-0000-0000B92B0000}"/>
    <cellStyle name="Normal 3 4 2 4 2 2 3 3" xfId="9593" xr:uid="{00000000-0005-0000-0000-0000BA2B0000}"/>
    <cellStyle name="Normal 3 4 2 4 2 2 4" xfId="4243" xr:uid="{00000000-0005-0000-0000-0000BB2B0000}"/>
    <cellStyle name="Normal 3 4 2 4 2 2 4 2" xfId="11439" xr:uid="{00000000-0005-0000-0000-0000BC2B0000}"/>
    <cellStyle name="Normal 3 4 2 4 2 2 5" xfId="7841" xr:uid="{00000000-0005-0000-0000-0000BD2B0000}"/>
    <cellStyle name="Normal 3 4 2 4 2 3" xfId="937" xr:uid="{00000000-0005-0000-0000-0000BE2B0000}"/>
    <cellStyle name="Normal 3 4 2 4 2 3 2" xfId="1813" xr:uid="{00000000-0005-0000-0000-0000BF2B0000}"/>
    <cellStyle name="Normal 3 4 2 4 2 3 2 2" xfId="3565" xr:uid="{00000000-0005-0000-0000-0000C02B0000}"/>
    <cellStyle name="Normal 3 4 2 4 2 3 2 2 2" xfId="7163" xr:uid="{00000000-0005-0000-0000-0000C12B0000}"/>
    <cellStyle name="Normal 3 4 2 4 2 3 2 2 2 2" xfId="14359" xr:uid="{00000000-0005-0000-0000-0000C22B0000}"/>
    <cellStyle name="Normal 3 4 2 4 2 3 2 2 3" xfId="10761" xr:uid="{00000000-0005-0000-0000-0000C32B0000}"/>
    <cellStyle name="Normal 3 4 2 4 2 3 2 3" xfId="5411" xr:uid="{00000000-0005-0000-0000-0000C42B0000}"/>
    <cellStyle name="Normal 3 4 2 4 2 3 2 3 2" xfId="12607" xr:uid="{00000000-0005-0000-0000-0000C52B0000}"/>
    <cellStyle name="Normal 3 4 2 4 2 3 2 4" xfId="9009" xr:uid="{00000000-0005-0000-0000-0000C62B0000}"/>
    <cellStyle name="Normal 3 4 2 4 2 3 3" xfId="2689" xr:uid="{00000000-0005-0000-0000-0000C72B0000}"/>
    <cellStyle name="Normal 3 4 2 4 2 3 3 2" xfId="6287" xr:uid="{00000000-0005-0000-0000-0000C82B0000}"/>
    <cellStyle name="Normal 3 4 2 4 2 3 3 2 2" xfId="13483" xr:uid="{00000000-0005-0000-0000-0000C92B0000}"/>
    <cellStyle name="Normal 3 4 2 4 2 3 3 3" xfId="9885" xr:uid="{00000000-0005-0000-0000-0000CA2B0000}"/>
    <cellStyle name="Normal 3 4 2 4 2 3 4" xfId="4535" xr:uid="{00000000-0005-0000-0000-0000CB2B0000}"/>
    <cellStyle name="Normal 3 4 2 4 2 3 4 2" xfId="11731" xr:uid="{00000000-0005-0000-0000-0000CC2B0000}"/>
    <cellStyle name="Normal 3 4 2 4 2 3 5" xfId="8133" xr:uid="{00000000-0005-0000-0000-0000CD2B0000}"/>
    <cellStyle name="Normal 3 4 2 4 2 4" xfId="1229" xr:uid="{00000000-0005-0000-0000-0000CE2B0000}"/>
    <cellStyle name="Normal 3 4 2 4 2 4 2" xfId="2981" xr:uid="{00000000-0005-0000-0000-0000CF2B0000}"/>
    <cellStyle name="Normal 3 4 2 4 2 4 2 2" xfId="6579" xr:uid="{00000000-0005-0000-0000-0000D02B0000}"/>
    <cellStyle name="Normal 3 4 2 4 2 4 2 2 2" xfId="13775" xr:uid="{00000000-0005-0000-0000-0000D12B0000}"/>
    <cellStyle name="Normal 3 4 2 4 2 4 2 3" xfId="10177" xr:uid="{00000000-0005-0000-0000-0000D22B0000}"/>
    <cellStyle name="Normal 3 4 2 4 2 4 3" xfId="4827" xr:uid="{00000000-0005-0000-0000-0000D32B0000}"/>
    <cellStyle name="Normal 3 4 2 4 2 4 3 2" xfId="12023" xr:uid="{00000000-0005-0000-0000-0000D42B0000}"/>
    <cellStyle name="Normal 3 4 2 4 2 4 4" xfId="8425" xr:uid="{00000000-0005-0000-0000-0000D52B0000}"/>
    <cellStyle name="Normal 3 4 2 4 2 5" xfId="2105" xr:uid="{00000000-0005-0000-0000-0000D62B0000}"/>
    <cellStyle name="Normal 3 4 2 4 2 5 2" xfId="5703" xr:uid="{00000000-0005-0000-0000-0000D72B0000}"/>
    <cellStyle name="Normal 3 4 2 4 2 5 2 2" xfId="12899" xr:uid="{00000000-0005-0000-0000-0000D82B0000}"/>
    <cellStyle name="Normal 3 4 2 4 2 5 3" xfId="9301" xr:uid="{00000000-0005-0000-0000-0000D92B0000}"/>
    <cellStyle name="Normal 3 4 2 4 2 6" xfId="3951" xr:uid="{00000000-0005-0000-0000-0000DA2B0000}"/>
    <cellStyle name="Normal 3 4 2 4 2 6 2" xfId="11147" xr:uid="{00000000-0005-0000-0000-0000DB2B0000}"/>
    <cellStyle name="Normal 3 4 2 4 2 7" xfId="7549" xr:uid="{00000000-0005-0000-0000-0000DC2B0000}"/>
    <cellStyle name="Normal 3 4 2 4 3" xfId="496" xr:uid="{00000000-0005-0000-0000-0000DD2B0000}"/>
    <cellStyle name="Normal 3 4 2 4 3 2" xfId="1375" xr:uid="{00000000-0005-0000-0000-0000DE2B0000}"/>
    <cellStyle name="Normal 3 4 2 4 3 2 2" xfId="3127" xr:uid="{00000000-0005-0000-0000-0000DF2B0000}"/>
    <cellStyle name="Normal 3 4 2 4 3 2 2 2" xfId="6725" xr:uid="{00000000-0005-0000-0000-0000E02B0000}"/>
    <cellStyle name="Normal 3 4 2 4 3 2 2 2 2" xfId="13921" xr:uid="{00000000-0005-0000-0000-0000E12B0000}"/>
    <cellStyle name="Normal 3 4 2 4 3 2 2 3" xfId="10323" xr:uid="{00000000-0005-0000-0000-0000E22B0000}"/>
    <cellStyle name="Normal 3 4 2 4 3 2 3" xfId="4973" xr:uid="{00000000-0005-0000-0000-0000E32B0000}"/>
    <cellStyle name="Normal 3 4 2 4 3 2 3 2" xfId="12169" xr:uid="{00000000-0005-0000-0000-0000E42B0000}"/>
    <cellStyle name="Normal 3 4 2 4 3 2 4" xfId="8571" xr:uid="{00000000-0005-0000-0000-0000E52B0000}"/>
    <cellStyle name="Normal 3 4 2 4 3 3" xfId="2251" xr:uid="{00000000-0005-0000-0000-0000E62B0000}"/>
    <cellStyle name="Normal 3 4 2 4 3 3 2" xfId="5849" xr:uid="{00000000-0005-0000-0000-0000E72B0000}"/>
    <cellStyle name="Normal 3 4 2 4 3 3 2 2" xfId="13045" xr:uid="{00000000-0005-0000-0000-0000E82B0000}"/>
    <cellStyle name="Normal 3 4 2 4 3 3 3" xfId="9447" xr:uid="{00000000-0005-0000-0000-0000E92B0000}"/>
    <cellStyle name="Normal 3 4 2 4 3 4" xfId="4097" xr:uid="{00000000-0005-0000-0000-0000EA2B0000}"/>
    <cellStyle name="Normal 3 4 2 4 3 4 2" xfId="11293" xr:uid="{00000000-0005-0000-0000-0000EB2B0000}"/>
    <cellStyle name="Normal 3 4 2 4 3 5" xfId="7695" xr:uid="{00000000-0005-0000-0000-0000EC2B0000}"/>
    <cellStyle name="Normal 3 4 2 4 4" xfId="791" xr:uid="{00000000-0005-0000-0000-0000ED2B0000}"/>
    <cellStyle name="Normal 3 4 2 4 4 2" xfId="1667" xr:uid="{00000000-0005-0000-0000-0000EE2B0000}"/>
    <cellStyle name="Normal 3 4 2 4 4 2 2" xfId="3419" xr:uid="{00000000-0005-0000-0000-0000EF2B0000}"/>
    <cellStyle name="Normal 3 4 2 4 4 2 2 2" xfId="7017" xr:uid="{00000000-0005-0000-0000-0000F02B0000}"/>
    <cellStyle name="Normal 3 4 2 4 4 2 2 2 2" xfId="14213" xr:uid="{00000000-0005-0000-0000-0000F12B0000}"/>
    <cellStyle name="Normal 3 4 2 4 4 2 2 3" xfId="10615" xr:uid="{00000000-0005-0000-0000-0000F22B0000}"/>
    <cellStyle name="Normal 3 4 2 4 4 2 3" xfId="5265" xr:uid="{00000000-0005-0000-0000-0000F32B0000}"/>
    <cellStyle name="Normal 3 4 2 4 4 2 3 2" xfId="12461" xr:uid="{00000000-0005-0000-0000-0000F42B0000}"/>
    <cellStyle name="Normal 3 4 2 4 4 2 4" xfId="8863" xr:uid="{00000000-0005-0000-0000-0000F52B0000}"/>
    <cellStyle name="Normal 3 4 2 4 4 3" xfId="2543" xr:uid="{00000000-0005-0000-0000-0000F62B0000}"/>
    <cellStyle name="Normal 3 4 2 4 4 3 2" xfId="6141" xr:uid="{00000000-0005-0000-0000-0000F72B0000}"/>
    <cellStyle name="Normal 3 4 2 4 4 3 2 2" xfId="13337" xr:uid="{00000000-0005-0000-0000-0000F82B0000}"/>
    <cellStyle name="Normal 3 4 2 4 4 3 3" xfId="9739" xr:uid="{00000000-0005-0000-0000-0000F92B0000}"/>
    <cellStyle name="Normal 3 4 2 4 4 4" xfId="4389" xr:uid="{00000000-0005-0000-0000-0000FA2B0000}"/>
    <cellStyle name="Normal 3 4 2 4 4 4 2" xfId="11585" xr:uid="{00000000-0005-0000-0000-0000FB2B0000}"/>
    <cellStyle name="Normal 3 4 2 4 4 5" xfId="7987" xr:uid="{00000000-0005-0000-0000-0000FC2B0000}"/>
    <cellStyle name="Normal 3 4 2 4 5" xfId="1083" xr:uid="{00000000-0005-0000-0000-0000FD2B0000}"/>
    <cellStyle name="Normal 3 4 2 4 5 2" xfId="2835" xr:uid="{00000000-0005-0000-0000-0000FE2B0000}"/>
    <cellStyle name="Normal 3 4 2 4 5 2 2" xfId="6433" xr:uid="{00000000-0005-0000-0000-0000FF2B0000}"/>
    <cellStyle name="Normal 3 4 2 4 5 2 2 2" xfId="13629" xr:uid="{00000000-0005-0000-0000-0000002C0000}"/>
    <cellStyle name="Normal 3 4 2 4 5 2 3" xfId="10031" xr:uid="{00000000-0005-0000-0000-0000012C0000}"/>
    <cellStyle name="Normal 3 4 2 4 5 3" xfId="4681" xr:uid="{00000000-0005-0000-0000-0000022C0000}"/>
    <cellStyle name="Normal 3 4 2 4 5 3 2" xfId="11877" xr:uid="{00000000-0005-0000-0000-0000032C0000}"/>
    <cellStyle name="Normal 3 4 2 4 5 4" xfId="8279" xr:uid="{00000000-0005-0000-0000-0000042C0000}"/>
    <cellStyle name="Normal 3 4 2 4 6" xfId="1959" xr:uid="{00000000-0005-0000-0000-0000052C0000}"/>
    <cellStyle name="Normal 3 4 2 4 6 2" xfId="5557" xr:uid="{00000000-0005-0000-0000-0000062C0000}"/>
    <cellStyle name="Normal 3 4 2 4 6 2 2" xfId="12753" xr:uid="{00000000-0005-0000-0000-0000072C0000}"/>
    <cellStyle name="Normal 3 4 2 4 6 3" xfId="9155" xr:uid="{00000000-0005-0000-0000-0000082C0000}"/>
    <cellStyle name="Normal 3 4 2 4 7" xfId="3725" xr:uid="{00000000-0005-0000-0000-0000092C0000}"/>
    <cellStyle name="Normal 3 4 2 4 7 2" xfId="7323" xr:uid="{00000000-0005-0000-0000-00000A2C0000}"/>
    <cellStyle name="Normal 3 4 2 4 7 2 2" xfId="14519" xr:uid="{00000000-0005-0000-0000-00000B2C0000}"/>
    <cellStyle name="Normal 3 4 2 4 7 3" xfId="10921" xr:uid="{00000000-0005-0000-0000-00000C2C0000}"/>
    <cellStyle name="Normal 3 4 2 4 8" xfId="3805" xr:uid="{00000000-0005-0000-0000-00000D2C0000}"/>
    <cellStyle name="Normal 3 4 2 4 8 2" xfId="11001" xr:uid="{00000000-0005-0000-0000-00000E2C0000}"/>
    <cellStyle name="Normal 3 4 2 4 9" xfId="7403" xr:uid="{00000000-0005-0000-0000-00000F2C0000}"/>
    <cellStyle name="Normal 3 4 2 5" xfId="52" xr:uid="{00000000-0005-0000-0000-0000102C0000}"/>
    <cellStyle name="Normal 3 4 2 5 10" xfId="224" xr:uid="{00000000-0005-0000-0000-0000112C0000}"/>
    <cellStyle name="Normal 3 4 2 5 2" xfId="372" xr:uid="{00000000-0005-0000-0000-0000122C0000}"/>
    <cellStyle name="Normal 3 4 2 5 2 2" xfId="664" xr:uid="{00000000-0005-0000-0000-0000132C0000}"/>
    <cellStyle name="Normal 3 4 2 5 2 2 2" xfId="1543" xr:uid="{00000000-0005-0000-0000-0000142C0000}"/>
    <cellStyle name="Normal 3 4 2 5 2 2 2 2" xfId="3295" xr:uid="{00000000-0005-0000-0000-0000152C0000}"/>
    <cellStyle name="Normal 3 4 2 5 2 2 2 2 2" xfId="6893" xr:uid="{00000000-0005-0000-0000-0000162C0000}"/>
    <cellStyle name="Normal 3 4 2 5 2 2 2 2 2 2" xfId="14089" xr:uid="{00000000-0005-0000-0000-0000172C0000}"/>
    <cellStyle name="Normal 3 4 2 5 2 2 2 2 3" xfId="10491" xr:uid="{00000000-0005-0000-0000-0000182C0000}"/>
    <cellStyle name="Normal 3 4 2 5 2 2 2 3" xfId="5141" xr:uid="{00000000-0005-0000-0000-0000192C0000}"/>
    <cellStyle name="Normal 3 4 2 5 2 2 2 3 2" xfId="12337" xr:uid="{00000000-0005-0000-0000-00001A2C0000}"/>
    <cellStyle name="Normal 3 4 2 5 2 2 2 4" xfId="8739" xr:uid="{00000000-0005-0000-0000-00001B2C0000}"/>
    <cellStyle name="Normal 3 4 2 5 2 2 3" xfId="2419" xr:uid="{00000000-0005-0000-0000-00001C2C0000}"/>
    <cellStyle name="Normal 3 4 2 5 2 2 3 2" xfId="6017" xr:uid="{00000000-0005-0000-0000-00001D2C0000}"/>
    <cellStyle name="Normal 3 4 2 5 2 2 3 2 2" xfId="13213" xr:uid="{00000000-0005-0000-0000-00001E2C0000}"/>
    <cellStyle name="Normal 3 4 2 5 2 2 3 3" xfId="9615" xr:uid="{00000000-0005-0000-0000-00001F2C0000}"/>
    <cellStyle name="Normal 3 4 2 5 2 2 4" xfId="4265" xr:uid="{00000000-0005-0000-0000-0000202C0000}"/>
    <cellStyle name="Normal 3 4 2 5 2 2 4 2" xfId="11461" xr:uid="{00000000-0005-0000-0000-0000212C0000}"/>
    <cellStyle name="Normal 3 4 2 5 2 2 5" xfId="7863" xr:uid="{00000000-0005-0000-0000-0000222C0000}"/>
    <cellStyle name="Normal 3 4 2 5 2 3" xfId="959" xr:uid="{00000000-0005-0000-0000-0000232C0000}"/>
    <cellStyle name="Normal 3 4 2 5 2 3 2" xfId="1835" xr:uid="{00000000-0005-0000-0000-0000242C0000}"/>
    <cellStyle name="Normal 3 4 2 5 2 3 2 2" xfId="3587" xr:uid="{00000000-0005-0000-0000-0000252C0000}"/>
    <cellStyle name="Normal 3 4 2 5 2 3 2 2 2" xfId="7185" xr:uid="{00000000-0005-0000-0000-0000262C0000}"/>
    <cellStyle name="Normal 3 4 2 5 2 3 2 2 2 2" xfId="14381" xr:uid="{00000000-0005-0000-0000-0000272C0000}"/>
    <cellStyle name="Normal 3 4 2 5 2 3 2 2 3" xfId="10783" xr:uid="{00000000-0005-0000-0000-0000282C0000}"/>
    <cellStyle name="Normal 3 4 2 5 2 3 2 3" xfId="5433" xr:uid="{00000000-0005-0000-0000-0000292C0000}"/>
    <cellStyle name="Normal 3 4 2 5 2 3 2 3 2" xfId="12629" xr:uid="{00000000-0005-0000-0000-00002A2C0000}"/>
    <cellStyle name="Normal 3 4 2 5 2 3 2 4" xfId="9031" xr:uid="{00000000-0005-0000-0000-00002B2C0000}"/>
    <cellStyle name="Normal 3 4 2 5 2 3 3" xfId="2711" xr:uid="{00000000-0005-0000-0000-00002C2C0000}"/>
    <cellStyle name="Normal 3 4 2 5 2 3 3 2" xfId="6309" xr:uid="{00000000-0005-0000-0000-00002D2C0000}"/>
    <cellStyle name="Normal 3 4 2 5 2 3 3 2 2" xfId="13505" xr:uid="{00000000-0005-0000-0000-00002E2C0000}"/>
    <cellStyle name="Normal 3 4 2 5 2 3 3 3" xfId="9907" xr:uid="{00000000-0005-0000-0000-00002F2C0000}"/>
    <cellStyle name="Normal 3 4 2 5 2 3 4" xfId="4557" xr:uid="{00000000-0005-0000-0000-0000302C0000}"/>
    <cellStyle name="Normal 3 4 2 5 2 3 4 2" xfId="11753" xr:uid="{00000000-0005-0000-0000-0000312C0000}"/>
    <cellStyle name="Normal 3 4 2 5 2 3 5" xfId="8155" xr:uid="{00000000-0005-0000-0000-0000322C0000}"/>
    <cellStyle name="Normal 3 4 2 5 2 4" xfId="1251" xr:uid="{00000000-0005-0000-0000-0000332C0000}"/>
    <cellStyle name="Normal 3 4 2 5 2 4 2" xfId="3003" xr:uid="{00000000-0005-0000-0000-0000342C0000}"/>
    <cellStyle name="Normal 3 4 2 5 2 4 2 2" xfId="6601" xr:uid="{00000000-0005-0000-0000-0000352C0000}"/>
    <cellStyle name="Normal 3 4 2 5 2 4 2 2 2" xfId="13797" xr:uid="{00000000-0005-0000-0000-0000362C0000}"/>
    <cellStyle name="Normal 3 4 2 5 2 4 2 3" xfId="10199" xr:uid="{00000000-0005-0000-0000-0000372C0000}"/>
    <cellStyle name="Normal 3 4 2 5 2 4 3" xfId="4849" xr:uid="{00000000-0005-0000-0000-0000382C0000}"/>
    <cellStyle name="Normal 3 4 2 5 2 4 3 2" xfId="12045" xr:uid="{00000000-0005-0000-0000-0000392C0000}"/>
    <cellStyle name="Normal 3 4 2 5 2 4 4" xfId="8447" xr:uid="{00000000-0005-0000-0000-00003A2C0000}"/>
    <cellStyle name="Normal 3 4 2 5 2 5" xfId="2127" xr:uid="{00000000-0005-0000-0000-00003B2C0000}"/>
    <cellStyle name="Normal 3 4 2 5 2 5 2" xfId="5725" xr:uid="{00000000-0005-0000-0000-00003C2C0000}"/>
    <cellStyle name="Normal 3 4 2 5 2 5 2 2" xfId="12921" xr:uid="{00000000-0005-0000-0000-00003D2C0000}"/>
    <cellStyle name="Normal 3 4 2 5 2 5 3" xfId="9323" xr:uid="{00000000-0005-0000-0000-00003E2C0000}"/>
    <cellStyle name="Normal 3 4 2 5 2 6" xfId="3973" xr:uid="{00000000-0005-0000-0000-00003F2C0000}"/>
    <cellStyle name="Normal 3 4 2 5 2 6 2" xfId="11169" xr:uid="{00000000-0005-0000-0000-0000402C0000}"/>
    <cellStyle name="Normal 3 4 2 5 2 7" xfId="7571" xr:uid="{00000000-0005-0000-0000-0000412C0000}"/>
    <cellStyle name="Normal 3 4 2 5 3" xfId="518" xr:uid="{00000000-0005-0000-0000-0000422C0000}"/>
    <cellStyle name="Normal 3 4 2 5 3 2" xfId="1397" xr:uid="{00000000-0005-0000-0000-0000432C0000}"/>
    <cellStyle name="Normal 3 4 2 5 3 2 2" xfId="3149" xr:uid="{00000000-0005-0000-0000-0000442C0000}"/>
    <cellStyle name="Normal 3 4 2 5 3 2 2 2" xfId="6747" xr:uid="{00000000-0005-0000-0000-0000452C0000}"/>
    <cellStyle name="Normal 3 4 2 5 3 2 2 2 2" xfId="13943" xr:uid="{00000000-0005-0000-0000-0000462C0000}"/>
    <cellStyle name="Normal 3 4 2 5 3 2 2 3" xfId="10345" xr:uid="{00000000-0005-0000-0000-0000472C0000}"/>
    <cellStyle name="Normal 3 4 2 5 3 2 3" xfId="4995" xr:uid="{00000000-0005-0000-0000-0000482C0000}"/>
    <cellStyle name="Normal 3 4 2 5 3 2 3 2" xfId="12191" xr:uid="{00000000-0005-0000-0000-0000492C0000}"/>
    <cellStyle name="Normal 3 4 2 5 3 2 4" xfId="8593" xr:uid="{00000000-0005-0000-0000-00004A2C0000}"/>
    <cellStyle name="Normal 3 4 2 5 3 3" xfId="2273" xr:uid="{00000000-0005-0000-0000-00004B2C0000}"/>
    <cellStyle name="Normal 3 4 2 5 3 3 2" xfId="5871" xr:uid="{00000000-0005-0000-0000-00004C2C0000}"/>
    <cellStyle name="Normal 3 4 2 5 3 3 2 2" xfId="13067" xr:uid="{00000000-0005-0000-0000-00004D2C0000}"/>
    <cellStyle name="Normal 3 4 2 5 3 3 3" xfId="9469" xr:uid="{00000000-0005-0000-0000-00004E2C0000}"/>
    <cellStyle name="Normal 3 4 2 5 3 4" xfId="4119" xr:uid="{00000000-0005-0000-0000-00004F2C0000}"/>
    <cellStyle name="Normal 3 4 2 5 3 4 2" xfId="11315" xr:uid="{00000000-0005-0000-0000-0000502C0000}"/>
    <cellStyle name="Normal 3 4 2 5 3 5" xfId="7717" xr:uid="{00000000-0005-0000-0000-0000512C0000}"/>
    <cellStyle name="Normal 3 4 2 5 4" xfId="813" xr:uid="{00000000-0005-0000-0000-0000522C0000}"/>
    <cellStyle name="Normal 3 4 2 5 4 2" xfId="1689" xr:uid="{00000000-0005-0000-0000-0000532C0000}"/>
    <cellStyle name="Normal 3 4 2 5 4 2 2" xfId="3441" xr:uid="{00000000-0005-0000-0000-0000542C0000}"/>
    <cellStyle name="Normal 3 4 2 5 4 2 2 2" xfId="7039" xr:uid="{00000000-0005-0000-0000-0000552C0000}"/>
    <cellStyle name="Normal 3 4 2 5 4 2 2 2 2" xfId="14235" xr:uid="{00000000-0005-0000-0000-0000562C0000}"/>
    <cellStyle name="Normal 3 4 2 5 4 2 2 3" xfId="10637" xr:uid="{00000000-0005-0000-0000-0000572C0000}"/>
    <cellStyle name="Normal 3 4 2 5 4 2 3" xfId="5287" xr:uid="{00000000-0005-0000-0000-0000582C0000}"/>
    <cellStyle name="Normal 3 4 2 5 4 2 3 2" xfId="12483" xr:uid="{00000000-0005-0000-0000-0000592C0000}"/>
    <cellStyle name="Normal 3 4 2 5 4 2 4" xfId="8885" xr:uid="{00000000-0005-0000-0000-00005A2C0000}"/>
    <cellStyle name="Normal 3 4 2 5 4 3" xfId="2565" xr:uid="{00000000-0005-0000-0000-00005B2C0000}"/>
    <cellStyle name="Normal 3 4 2 5 4 3 2" xfId="6163" xr:uid="{00000000-0005-0000-0000-00005C2C0000}"/>
    <cellStyle name="Normal 3 4 2 5 4 3 2 2" xfId="13359" xr:uid="{00000000-0005-0000-0000-00005D2C0000}"/>
    <cellStyle name="Normal 3 4 2 5 4 3 3" xfId="9761" xr:uid="{00000000-0005-0000-0000-00005E2C0000}"/>
    <cellStyle name="Normal 3 4 2 5 4 4" xfId="4411" xr:uid="{00000000-0005-0000-0000-00005F2C0000}"/>
    <cellStyle name="Normal 3 4 2 5 4 4 2" xfId="11607" xr:uid="{00000000-0005-0000-0000-0000602C0000}"/>
    <cellStyle name="Normal 3 4 2 5 4 5" xfId="8009" xr:uid="{00000000-0005-0000-0000-0000612C0000}"/>
    <cellStyle name="Normal 3 4 2 5 5" xfId="1105" xr:uid="{00000000-0005-0000-0000-0000622C0000}"/>
    <cellStyle name="Normal 3 4 2 5 5 2" xfId="2857" xr:uid="{00000000-0005-0000-0000-0000632C0000}"/>
    <cellStyle name="Normal 3 4 2 5 5 2 2" xfId="6455" xr:uid="{00000000-0005-0000-0000-0000642C0000}"/>
    <cellStyle name="Normal 3 4 2 5 5 2 2 2" xfId="13651" xr:uid="{00000000-0005-0000-0000-0000652C0000}"/>
    <cellStyle name="Normal 3 4 2 5 5 2 3" xfId="10053" xr:uid="{00000000-0005-0000-0000-0000662C0000}"/>
    <cellStyle name="Normal 3 4 2 5 5 3" xfId="4703" xr:uid="{00000000-0005-0000-0000-0000672C0000}"/>
    <cellStyle name="Normal 3 4 2 5 5 3 2" xfId="11899" xr:uid="{00000000-0005-0000-0000-0000682C0000}"/>
    <cellStyle name="Normal 3 4 2 5 5 4" xfId="8301" xr:uid="{00000000-0005-0000-0000-0000692C0000}"/>
    <cellStyle name="Normal 3 4 2 5 6" xfId="1981" xr:uid="{00000000-0005-0000-0000-00006A2C0000}"/>
    <cellStyle name="Normal 3 4 2 5 6 2" xfId="5579" xr:uid="{00000000-0005-0000-0000-00006B2C0000}"/>
    <cellStyle name="Normal 3 4 2 5 6 2 2" xfId="12775" xr:uid="{00000000-0005-0000-0000-00006C2C0000}"/>
    <cellStyle name="Normal 3 4 2 5 6 3" xfId="9177" xr:uid="{00000000-0005-0000-0000-00006D2C0000}"/>
    <cellStyle name="Normal 3 4 2 5 7" xfId="3667" xr:uid="{00000000-0005-0000-0000-00006E2C0000}"/>
    <cellStyle name="Normal 3 4 2 5 7 2" xfId="7265" xr:uid="{00000000-0005-0000-0000-00006F2C0000}"/>
    <cellStyle name="Normal 3 4 2 5 7 2 2" xfId="14461" xr:uid="{00000000-0005-0000-0000-0000702C0000}"/>
    <cellStyle name="Normal 3 4 2 5 7 3" xfId="10863" xr:uid="{00000000-0005-0000-0000-0000712C0000}"/>
    <cellStyle name="Normal 3 4 2 5 8" xfId="3827" xr:uid="{00000000-0005-0000-0000-0000722C0000}"/>
    <cellStyle name="Normal 3 4 2 5 8 2" xfId="11023" xr:uid="{00000000-0005-0000-0000-0000732C0000}"/>
    <cellStyle name="Normal 3 4 2 5 9" xfId="7425" xr:uid="{00000000-0005-0000-0000-0000742C0000}"/>
    <cellStyle name="Normal 3 4 2 6" xfId="292" xr:uid="{00000000-0005-0000-0000-0000752C0000}"/>
    <cellStyle name="Normal 3 4 2 6 2" xfId="584" xr:uid="{00000000-0005-0000-0000-0000762C0000}"/>
    <cellStyle name="Normal 3 4 2 6 2 2" xfId="1463" xr:uid="{00000000-0005-0000-0000-0000772C0000}"/>
    <cellStyle name="Normal 3 4 2 6 2 2 2" xfId="3215" xr:uid="{00000000-0005-0000-0000-0000782C0000}"/>
    <cellStyle name="Normal 3 4 2 6 2 2 2 2" xfId="6813" xr:uid="{00000000-0005-0000-0000-0000792C0000}"/>
    <cellStyle name="Normal 3 4 2 6 2 2 2 2 2" xfId="14009" xr:uid="{00000000-0005-0000-0000-00007A2C0000}"/>
    <cellStyle name="Normal 3 4 2 6 2 2 2 3" xfId="10411" xr:uid="{00000000-0005-0000-0000-00007B2C0000}"/>
    <cellStyle name="Normal 3 4 2 6 2 2 3" xfId="5061" xr:uid="{00000000-0005-0000-0000-00007C2C0000}"/>
    <cellStyle name="Normal 3 4 2 6 2 2 3 2" xfId="12257" xr:uid="{00000000-0005-0000-0000-00007D2C0000}"/>
    <cellStyle name="Normal 3 4 2 6 2 2 4" xfId="8659" xr:uid="{00000000-0005-0000-0000-00007E2C0000}"/>
    <cellStyle name="Normal 3 4 2 6 2 3" xfId="2339" xr:uid="{00000000-0005-0000-0000-00007F2C0000}"/>
    <cellStyle name="Normal 3 4 2 6 2 3 2" xfId="5937" xr:uid="{00000000-0005-0000-0000-0000802C0000}"/>
    <cellStyle name="Normal 3 4 2 6 2 3 2 2" xfId="13133" xr:uid="{00000000-0005-0000-0000-0000812C0000}"/>
    <cellStyle name="Normal 3 4 2 6 2 3 3" xfId="9535" xr:uid="{00000000-0005-0000-0000-0000822C0000}"/>
    <cellStyle name="Normal 3 4 2 6 2 4" xfId="4185" xr:uid="{00000000-0005-0000-0000-0000832C0000}"/>
    <cellStyle name="Normal 3 4 2 6 2 4 2" xfId="11381" xr:uid="{00000000-0005-0000-0000-0000842C0000}"/>
    <cellStyle name="Normal 3 4 2 6 2 5" xfId="7783" xr:uid="{00000000-0005-0000-0000-0000852C0000}"/>
    <cellStyle name="Normal 3 4 2 6 3" xfId="879" xr:uid="{00000000-0005-0000-0000-0000862C0000}"/>
    <cellStyle name="Normal 3 4 2 6 3 2" xfId="1755" xr:uid="{00000000-0005-0000-0000-0000872C0000}"/>
    <cellStyle name="Normal 3 4 2 6 3 2 2" xfId="3507" xr:uid="{00000000-0005-0000-0000-0000882C0000}"/>
    <cellStyle name="Normal 3 4 2 6 3 2 2 2" xfId="7105" xr:uid="{00000000-0005-0000-0000-0000892C0000}"/>
    <cellStyle name="Normal 3 4 2 6 3 2 2 2 2" xfId="14301" xr:uid="{00000000-0005-0000-0000-00008A2C0000}"/>
    <cellStyle name="Normal 3 4 2 6 3 2 2 3" xfId="10703" xr:uid="{00000000-0005-0000-0000-00008B2C0000}"/>
    <cellStyle name="Normal 3 4 2 6 3 2 3" xfId="5353" xr:uid="{00000000-0005-0000-0000-00008C2C0000}"/>
    <cellStyle name="Normal 3 4 2 6 3 2 3 2" xfId="12549" xr:uid="{00000000-0005-0000-0000-00008D2C0000}"/>
    <cellStyle name="Normal 3 4 2 6 3 2 4" xfId="8951" xr:uid="{00000000-0005-0000-0000-00008E2C0000}"/>
    <cellStyle name="Normal 3 4 2 6 3 3" xfId="2631" xr:uid="{00000000-0005-0000-0000-00008F2C0000}"/>
    <cellStyle name="Normal 3 4 2 6 3 3 2" xfId="6229" xr:uid="{00000000-0005-0000-0000-0000902C0000}"/>
    <cellStyle name="Normal 3 4 2 6 3 3 2 2" xfId="13425" xr:uid="{00000000-0005-0000-0000-0000912C0000}"/>
    <cellStyle name="Normal 3 4 2 6 3 3 3" xfId="9827" xr:uid="{00000000-0005-0000-0000-0000922C0000}"/>
    <cellStyle name="Normal 3 4 2 6 3 4" xfId="4477" xr:uid="{00000000-0005-0000-0000-0000932C0000}"/>
    <cellStyle name="Normal 3 4 2 6 3 4 2" xfId="11673" xr:uid="{00000000-0005-0000-0000-0000942C0000}"/>
    <cellStyle name="Normal 3 4 2 6 3 5" xfId="8075" xr:uid="{00000000-0005-0000-0000-0000952C0000}"/>
    <cellStyle name="Normal 3 4 2 6 4" xfId="1171" xr:uid="{00000000-0005-0000-0000-0000962C0000}"/>
    <cellStyle name="Normal 3 4 2 6 4 2" xfId="2923" xr:uid="{00000000-0005-0000-0000-0000972C0000}"/>
    <cellStyle name="Normal 3 4 2 6 4 2 2" xfId="6521" xr:uid="{00000000-0005-0000-0000-0000982C0000}"/>
    <cellStyle name="Normal 3 4 2 6 4 2 2 2" xfId="13717" xr:uid="{00000000-0005-0000-0000-0000992C0000}"/>
    <cellStyle name="Normal 3 4 2 6 4 2 3" xfId="10119" xr:uid="{00000000-0005-0000-0000-00009A2C0000}"/>
    <cellStyle name="Normal 3 4 2 6 4 3" xfId="4769" xr:uid="{00000000-0005-0000-0000-00009B2C0000}"/>
    <cellStyle name="Normal 3 4 2 6 4 3 2" xfId="11965" xr:uid="{00000000-0005-0000-0000-00009C2C0000}"/>
    <cellStyle name="Normal 3 4 2 6 4 4" xfId="8367" xr:uid="{00000000-0005-0000-0000-00009D2C0000}"/>
    <cellStyle name="Normal 3 4 2 6 5" xfId="2047" xr:uid="{00000000-0005-0000-0000-00009E2C0000}"/>
    <cellStyle name="Normal 3 4 2 6 5 2" xfId="5645" xr:uid="{00000000-0005-0000-0000-00009F2C0000}"/>
    <cellStyle name="Normal 3 4 2 6 5 2 2" xfId="12841" xr:uid="{00000000-0005-0000-0000-0000A02C0000}"/>
    <cellStyle name="Normal 3 4 2 6 5 3" xfId="9243" xr:uid="{00000000-0005-0000-0000-0000A12C0000}"/>
    <cellStyle name="Normal 3 4 2 6 6" xfId="3893" xr:uid="{00000000-0005-0000-0000-0000A22C0000}"/>
    <cellStyle name="Normal 3 4 2 6 6 2" xfId="11089" xr:uid="{00000000-0005-0000-0000-0000A32C0000}"/>
    <cellStyle name="Normal 3 4 2 6 7" xfId="7491" xr:uid="{00000000-0005-0000-0000-0000A42C0000}"/>
    <cellStyle name="Normal 3 4 2 7" xfId="438" xr:uid="{00000000-0005-0000-0000-0000A52C0000}"/>
    <cellStyle name="Normal 3 4 2 7 2" xfId="1317" xr:uid="{00000000-0005-0000-0000-0000A62C0000}"/>
    <cellStyle name="Normal 3 4 2 7 2 2" xfId="3069" xr:uid="{00000000-0005-0000-0000-0000A72C0000}"/>
    <cellStyle name="Normal 3 4 2 7 2 2 2" xfId="6667" xr:uid="{00000000-0005-0000-0000-0000A82C0000}"/>
    <cellStyle name="Normal 3 4 2 7 2 2 2 2" xfId="13863" xr:uid="{00000000-0005-0000-0000-0000A92C0000}"/>
    <cellStyle name="Normal 3 4 2 7 2 2 3" xfId="10265" xr:uid="{00000000-0005-0000-0000-0000AA2C0000}"/>
    <cellStyle name="Normal 3 4 2 7 2 3" xfId="4915" xr:uid="{00000000-0005-0000-0000-0000AB2C0000}"/>
    <cellStyle name="Normal 3 4 2 7 2 3 2" xfId="12111" xr:uid="{00000000-0005-0000-0000-0000AC2C0000}"/>
    <cellStyle name="Normal 3 4 2 7 2 4" xfId="8513" xr:uid="{00000000-0005-0000-0000-0000AD2C0000}"/>
    <cellStyle name="Normal 3 4 2 7 3" xfId="2193" xr:uid="{00000000-0005-0000-0000-0000AE2C0000}"/>
    <cellStyle name="Normal 3 4 2 7 3 2" xfId="5791" xr:uid="{00000000-0005-0000-0000-0000AF2C0000}"/>
    <cellStyle name="Normal 3 4 2 7 3 2 2" xfId="12987" xr:uid="{00000000-0005-0000-0000-0000B02C0000}"/>
    <cellStyle name="Normal 3 4 2 7 3 3" xfId="9389" xr:uid="{00000000-0005-0000-0000-0000B12C0000}"/>
    <cellStyle name="Normal 3 4 2 7 4" xfId="4039" xr:uid="{00000000-0005-0000-0000-0000B22C0000}"/>
    <cellStyle name="Normal 3 4 2 7 4 2" xfId="11235" xr:uid="{00000000-0005-0000-0000-0000B32C0000}"/>
    <cellStyle name="Normal 3 4 2 7 5" xfId="7637" xr:uid="{00000000-0005-0000-0000-0000B42C0000}"/>
    <cellStyle name="Normal 3 4 2 8" xfId="733" xr:uid="{00000000-0005-0000-0000-0000B52C0000}"/>
    <cellStyle name="Normal 3 4 2 8 2" xfId="1609" xr:uid="{00000000-0005-0000-0000-0000B62C0000}"/>
    <cellStyle name="Normal 3 4 2 8 2 2" xfId="3361" xr:uid="{00000000-0005-0000-0000-0000B72C0000}"/>
    <cellStyle name="Normal 3 4 2 8 2 2 2" xfId="6959" xr:uid="{00000000-0005-0000-0000-0000B82C0000}"/>
    <cellStyle name="Normal 3 4 2 8 2 2 2 2" xfId="14155" xr:uid="{00000000-0005-0000-0000-0000B92C0000}"/>
    <cellStyle name="Normal 3 4 2 8 2 2 3" xfId="10557" xr:uid="{00000000-0005-0000-0000-0000BA2C0000}"/>
    <cellStyle name="Normal 3 4 2 8 2 3" xfId="5207" xr:uid="{00000000-0005-0000-0000-0000BB2C0000}"/>
    <cellStyle name="Normal 3 4 2 8 2 3 2" xfId="12403" xr:uid="{00000000-0005-0000-0000-0000BC2C0000}"/>
    <cellStyle name="Normal 3 4 2 8 2 4" xfId="8805" xr:uid="{00000000-0005-0000-0000-0000BD2C0000}"/>
    <cellStyle name="Normal 3 4 2 8 3" xfId="2485" xr:uid="{00000000-0005-0000-0000-0000BE2C0000}"/>
    <cellStyle name="Normal 3 4 2 8 3 2" xfId="6083" xr:uid="{00000000-0005-0000-0000-0000BF2C0000}"/>
    <cellStyle name="Normal 3 4 2 8 3 2 2" xfId="13279" xr:uid="{00000000-0005-0000-0000-0000C02C0000}"/>
    <cellStyle name="Normal 3 4 2 8 3 3" xfId="9681" xr:uid="{00000000-0005-0000-0000-0000C12C0000}"/>
    <cellStyle name="Normal 3 4 2 8 4" xfId="4331" xr:uid="{00000000-0005-0000-0000-0000C22C0000}"/>
    <cellStyle name="Normal 3 4 2 8 4 2" xfId="11527" xr:uid="{00000000-0005-0000-0000-0000C32C0000}"/>
    <cellStyle name="Normal 3 4 2 8 5" xfId="7929" xr:uid="{00000000-0005-0000-0000-0000C42C0000}"/>
    <cellStyle name="Normal 3 4 2 9" xfId="1025" xr:uid="{00000000-0005-0000-0000-0000C52C0000}"/>
    <cellStyle name="Normal 3 4 2 9 2" xfId="2777" xr:uid="{00000000-0005-0000-0000-0000C62C0000}"/>
    <cellStyle name="Normal 3 4 2 9 2 2" xfId="6375" xr:uid="{00000000-0005-0000-0000-0000C72C0000}"/>
    <cellStyle name="Normal 3 4 2 9 2 2 2" xfId="13571" xr:uid="{00000000-0005-0000-0000-0000C82C0000}"/>
    <cellStyle name="Normal 3 4 2 9 2 3" xfId="9973" xr:uid="{00000000-0005-0000-0000-0000C92C0000}"/>
    <cellStyle name="Normal 3 4 2 9 3" xfId="4623" xr:uid="{00000000-0005-0000-0000-0000CA2C0000}"/>
    <cellStyle name="Normal 3 4 2 9 3 2" xfId="11819" xr:uid="{00000000-0005-0000-0000-0000CB2C0000}"/>
    <cellStyle name="Normal 3 4 2 9 4" xfId="8221" xr:uid="{00000000-0005-0000-0000-0000CC2C0000}"/>
    <cellStyle name="Normal 3 4 3" xfId="44" xr:uid="{00000000-0005-0000-0000-0000CD2C0000}"/>
    <cellStyle name="Normal 3 4 3 10" xfId="3659" xr:uid="{00000000-0005-0000-0000-0000CE2C0000}"/>
    <cellStyle name="Normal 3 4 3 10 2" xfId="7257" xr:uid="{00000000-0005-0000-0000-0000CF2C0000}"/>
    <cellStyle name="Normal 3 4 3 10 2 2" xfId="14453" xr:uid="{00000000-0005-0000-0000-0000D02C0000}"/>
    <cellStyle name="Normal 3 4 3 10 3" xfId="10855" xr:uid="{00000000-0005-0000-0000-0000D12C0000}"/>
    <cellStyle name="Normal 3 4 3 11" xfId="3739" xr:uid="{00000000-0005-0000-0000-0000D22C0000}"/>
    <cellStyle name="Normal 3 4 3 11 2" xfId="10935" xr:uid="{00000000-0005-0000-0000-0000D32C0000}"/>
    <cellStyle name="Normal 3 4 3 12" xfId="7337" xr:uid="{00000000-0005-0000-0000-0000D42C0000}"/>
    <cellStyle name="Normal 3 4 3 13" xfId="131" xr:uid="{00000000-0005-0000-0000-0000D52C0000}"/>
    <cellStyle name="Normal 3 4 3 2" xfId="66" xr:uid="{00000000-0005-0000-0000-0000D62C0000}"/>
    <cellStyle name="Normal 3 4 3 2 10" xfId="7359" xr:uid="{00000000-0005-0000-0000-0000D72C0000}"/>
    <cellStyle name="Normal 3 4 3 2 11" xfId="153" xr:uid="{00000000-0005-0000-0000-0000D82C0000}"/>
    <cellStyle name="Normal 3 4 3 2 2" xfId="238" xr:uid="{00000000-0005-0000-0000-0000D92C0000}"/>
    <cellStyle name="Normal 3 4 3 2 2 2" xfId="386" xr:uid="{00000000-0005-0000-0000-0000DA2C0000}"/>
    <cellStyle name="Normal 3 4 3 2 2 2 2" xfId="678" xr:uid="{00000000-0005-0000-0000-0000DB2C0000}"/>
    <cellStyle name="Normal 3 4 3 2 2 2 2 2" xfId="1557" xr:uid="{00000000-0005-0000-0000-0000DC2C0000}"/>
    <cellStyle name="Normal 3 4 3 2 2 2 2 2 2" xfId="3309" xr:uid="{00000000-0005-0000-0000-0000DD2C0000}"/>
    <cellStyle name="Normal 3 4 3 2 2 2 2 2 2 2" xfId="6907" xr:uid="{00000000-0005-0000-0000-0000DE2C0000}"/>
    <cellStyle name="Normal 3 4 3 2 2 2 2 2 2 2 2" xfId="14103" xr:uid="{00000000-0005-0000-0000-0000DF2C0000}"/>
    <cellStyle name="Normal 3 4 3 2 2 2 2 2 2 3" xfId="10505" xr:uid="{00000000-0005-0000-0000-0000E02C0000}"/>
    <cellStyle name="Normal 3 4 3 2 2 2 2 2 3" xfId="5155" xr:uid="{00000000-0005-0000-0000-0000E12C0000}"/>
    <cellStyle name="Normal 3 4 3 2 2 2 2 2 3 2" xfId="12351" xr:uid="{00000000-0005-0000-0000-0000E22C0000}"/>
    <cellStyle name="Normal 3 4 3 2 2 2 2 2 4" xfId="8753" xr:uid="{00000000-0005-0000-0000-0000E32C0000}"/>
    <cellStyle name="Normal 3 4 3 2 2 2 2 3" xfId="2433" xr:uid="{00000000-0005-0000-0000-0000E42C0000}"/>
    <cellStyle name="Normal 3 4 3 2 2 2 2 3 2" xfId="6031" xr:uid="{00000000-0005-0000-0000-0000E52C0000}"/>
    <cellStyle name="Normal 3 4 3 2 2 2 2 3 2 2" xfId="13227" xr:uid="{00000000-0005-0000-0000-0000E62C0000}"/>
    <cellStyle name="Normal 3 4 3 2 2 2 2 3 3" xfId="9629" xr:uid="{00000000-0005-0000-0000-0000E72C0000}"/>
    <cellStyle name="Normal 3 4 3 2 2 2 2 4" xfId="4279" xr:uid="{00000000-0005-0000-0000-0000E82C0000}"/>
    <cellStyle name="Normal 3 4 3 2 2 2 2 4 2" xfId="11475" xr:uid="{00000000-0005-0000-0000-0000E92C0000}"/>
    <cellStyle name="Normal 3 4 3 2 2 2 2 5" xfId="7877" xr:uid="{00000000-0005-0000-0000-0000EA2C0000}"/>
    <cellStyle name="Normal 3 4 3 2 2 2 3" xfId="973" xr:uid="{00000000-0005-0000-0000-0000EB2C0000}"/>
    <cellStyle name="Normal 3 4 3 2 2 2 3 2" xfId="1849" xr:uid="{00000000-0005-0000-0000-0000EC2C0000}"/>
    <cellStyle name="Normal 3 4 3 2 2 2 3 2 2" xfId="3601" xr:uid="{00000000-0005-0000-0000-0000ED2C0000}"/>
    <cellStyle name="Normal 3 4 3 2 2 2 3 2 2 2" xfId="7199" xr:uid="{00000000-0005-0000-0000-0000EE2C0000}"/>
    <cellStyle name="Normal 3 4 3 2 2 2 3 2 2 2 2" xfId="14395" xr:uid="{00000000-0005-0000-0000-0000EF2C0000}"/>
    <cellStyle name="Normal 3 4 3 2 2 2 3 2 2 3" xfId="10797" xr:uid="{00000000-0005-0000-0000-0000F02C0000}"/>
    <cellStyle name="Normal 3 4 3 2 2 2 3 2 3" xfId="5447" xr:uid="{00000000-0005-0000-0000-0000F12C0000}"/>
    <cellStyle name="Normal 3 4 3 2 2 2 3 2 3 2" xfId="12643" xr:uid="{00000000-0005-0000-0000-0000F22C0000}"/>
    <cellStyle name="Normal 3 4 3 2 2 2 3 2 4" xfId="9045" xr:uid="{00000000-0005-0000-0000-0000F32C0000}"/>
    <cellStyle name="Normal 3 4 3 2 2 2 3 3" xfId="2725" xr:uid="{00000000-0005-0000-0000-0000F42C0000}"/>
    <cellStyle name="Normal 3 4 3 2 2 2 3 3 2" xfId="6323" xr:uid="{00000000-0005-0000-0000-0000F52C0000}"/>
    <cellStyle name="Normal 3 4 3 2 2 2 3 3 2 2" xfId="13519" xr:uid="{00000000-0005-0000-0000-0000F62C0000}"/>
    <cellStyle name="Normal 3 4 3 2 2 2 3 3 3" xfId="9921" xr:uid="{00000000-0005-0000-0000-0000F72C0000}"/>
    <cellStyle name="Normal 3 4 3 2 2 2 3 4" xfId="4571" xr:uid="{00000000-0005-0000-0000-0000F82C0000}"/>
    <cellStyle name="Normal 3 4 3 2 2 2 3 4 2" xfId="11767" xr:uid="{00000000-0005-0000-0000-0000F92C0000}"/>
    <cellStyle name="Normal 3 4 3 2 2 2 3 5" xfId="8169" xr:uid="{00000000-0005-0000-0000-0000FA2C0000}"/>
    <cellStyle name="Normal 3 4 3 2 2 2 4" xfId="1265" xr:uid="{00000000-0005-0000-0000-0000FB2C0000}"/>
    <cellStyle name="Normal 3 4 3 2 2 2 4 2" xfId="3017" xr:uid="{00000000-0005-0000-0000-0000FC2C0000}"/>
    <cellStyle name="Normal 3 4 3 2 2 2 4 2 2" xfId="6615" xr:uid="{00000000-0005-0000-0000-0000FD2C0000}"/>
    <cellStyle name="Normal 3 4 3 2 2 2 4 2 2 2" xfId="13811" xr:uid="{00000000-0005-0000-0000-0000FE2C0000}"/>
    <cellStyle name="Normal 3 4 3 2 2 2 4 2 3" xfId="10213" xr:uid="{00000000-0005-0000-0000-0000FF2C0000}"/>
    <cellStyle name="Normal 3 4 3 2 2 2 4 3" xfId="4863" xr:uid="{00000000-0005-0000-0000-0000002D0000}"/>
    <cellStyle name="Normal 3 4 3 2 2 2 4 3 2" xfId="12059" xr:uid="{00000000-0005-0000-0000-0000012D0000}"/>
    <cellStyle name="Normal 3 4 3 2 2 2 4 4" xfId="8461" xr:uid="{00000000-0005-0000-0000-0000022D0000}"/>
    <cellStyle name="Normal 3 4 3 2 2 2 5" xfId="2141" xr:uid="{00000000-0005-0000-0000-0000032D0000}"/>
    <cellStyle name="Normal 3 4 3 2 2 2 5 2" xfId="5739" xr:uid="{00000000-0005-0000-0000-0000042D0000}"/>
    <cellStyle name="Normal 3 4 3 2 2 2 5 2 2" xfId="12935" xr:uid="{00000000-0005-0000-0000-0000052D0000}"/>
    <cellStyle name="Normal 3 4 3 2 2 2 5 3" xfId="9337" xr:uid="{00000000-0005-0000-0000-0000062D0000}"/>
    <cellStyle name="Normal 3 4 3 2 2 2 6" xfId="3987" xr:uid="{00000000-0005-0000-0000-0000072D0000}"/>
    <cellStyle name="Normal 3 4 3 2 2 2 6 2" xfId="11183" xr:uid="{00000000-0005-0000-0000-0000082D0000}"/>
    <cellStyle name="Normal 3 4 3 2 2 2 7" xfId="7585" xr:uid="{00000000-0005-0000-0000-0000092D0000}"/>
    <cellStyle name="Normal 3 4 3 2 2 3" xfId="532" xr:uid="{00000000-0005-0000-0000-00000A2D0000}"/>
    <cellStyle name="Normal 3 4 3 2 2 3 2" xfId="1411" xr:uid="{00000000-0005-0000-0000-00000B2D0000}"/>
    <cellStyle name="Normal 3 4 3 2 2 3 2 2" xfId="3163" xr:uid="{00000000-0005-0000-0000-00000C2D0000}"/>
    <cellStyle name="Normal 3 4 3 2 2 3 2 2 2" xfId="6761" xr:uid="{00000000-0005-0000-0000-00000D2D0000}"/>
    <cellStyle name="Normal 3 4 3 2 2 3 2 2 2 2" xfId="13957" xr:uid="{00000000-0005-0000-0000-00000E2D0000}"/>
    <cellStyle name="Normal 3 4 3 2 2 3 2 2 3" xfId="10359" xr:uid="{00000000-0005-0000-0000-00000F2D0000}"/>
    <cellStyle name="Normal 3 4 3 2 2 3 2 3" xfId="5009" xr:uid="{00000000-0005-0000-0000-0000102D0000}"/>
    <cellStyle name="Normal 3 4 3 2 2 3 2 3 2" xfId="12205" xr:uid="{00000000-0005-0000-0000-0000112D0000}"/>
    <cellStyle name="Normal 3 4 3 2 2 3 2 4" xfId="8607" xr:uid="{00000000-0005-0000-0000-0000122D0000}"/>
    <cellStyle name="Normal 3 4 3 2 2 3 3" xfId="2287" xr:uid="{00000000-0005-0000-0000-0000132D0000}"/>
    <cellStyle name="Normal 3 4 3 2 2 3 3 2" xfId="5885" xr:uid="{00000000-0005-0000-0000-0000142D0000}"/>
    <cellStyle name="Normal 3 4 3 2 2 3 3 2 2" xfId="13081" xr:uid="{00000000-0005-0000-0000-0000152D0000}"/>
    <cellStyle name="Normal 3 4 3 2 2 3 3 3" xfId="9483" xr:uid="{00000000-0005-0000-0000-0000162D0000}"/>
    <cellStyle name="Normal 3 4 3 2 2 3 4" xfId="4133" xr:uid="{00000000-0005-0000-0000-0000172D0000}"/>
    <cellStyle name="Normal 3 4 3 2 2 3 4 2" xfId="11329" xr:uid="{00000000-0005-0000-0000-0000182D0000}"/>
    <cellStyle name="Normal 3 4 3 2 2 3 5" xfId="7731" xr:uid="{00000000-0005-0000-0000-0000192D0000}"/>
    <cellStyle name="Normal 3 4 3 2 2 4" xfId="827" xr:uid="{00000000-0005-0000-0000-00001A2D0000}"/>
    <cellStyle name="Normal 3 4 3 2 2 4 2" xfId="1703" xr:uid="{00000000-0005-0000-0000-00001B2D0000}"/>
    <cellStyle name="Normal 3 4 3 2 2 4 2 2" xfId="3455" xr:uid="{00000000-0005-0000-0000-00001C2D0000}"/>
    <cellStyle name="Normal 3 4 3 2 2 4 2 2 2" xfId="7053" xr:uid="{00000000-0005-0000-0000-00001D2D0000}"/>
    <cellStyle name="Normal 3 4 3 2 2 4 2 2 2 2" xfId="14249" xr:uid="{00000000-0005-0000-0000-00001E2D0000}"/>
    <cellStyle name="Normal 3 4 3 2 2 4 2 2 3" xfId="10651" xr:uid="{00000000-0005-0000-0000-00001F2D0000}"/>
    <cellStyle name="Normal 3 4 3 2 2 4 2 3" xfId="5301" xr:uid="{00000000-0005-0000-0000-0000202D0000}"/>
    <cellStyle name="Normal 3 4 3 2 2 4 2 3 2" xfId="12497" xr:uid="{00000000-0005-0000-0000-0000212D0000}"/>
    <cellStyle name="Normal 3 4 3 2 2 4 2 4" xfId="8899" xr:uid="{00000000-0005-0000-0000-0000222D0000}"/>
    <cellStyle name="Normal 3 4 3 2 2 4 3" xfId="2579" xr:uid="{00000000-0005-0000-0000-0000232D0000}"/>
    <cellStyle name="Normal 3 4 3 2 2 4 3 2" xfId="6177" xr:uid="{00000000-0005-0000-0000-0000242D0000}"/>
    <cellStyle name="Normal 3 4 3 2 2 4 3 2 2" xfId="13373" xr:uid="{00000000-0005-0000-0000-0000252D0000}"/>
    <cellStyle name="Normal 3 4 3 2 2 4 3 3" xfId="9775" xr:uid="{00000000-0005-0000-0000-0000262D0000}"/>
    <cellStyle name="Normal 3 4 3 2 2 4 4" xfId="4425" xr:uid="{00000000-0005-0000-0000-0000272D0000}"/>
    <cellStyle name="Normal 3 4 3 2 2 4 4 2" xfId="11621" xr:uid="{00000000-0005-0000-0000-0000282D0000}"/>
    <cellStyle name="Normal 3 4 3 2 2 4 5" xfId="8023" xr:uid="{00000000-0005-0000-0000-0000292D0000}"/>
    <cellStyle name="Normal 3 4 3 2 2 5" xfId="1119" xr:uid="{00000000-0005-0000-0000-00002A2D0000}"/>
    <cellStyle name="Normal 3 4 3 2 2 5 2" xfId="2871" xr:uid="{00000000-0005-0000-0000-00002B2D0000}"/>
    <cellStyle name="Normal 3 4 3 2 2 5 2 2" xfId="6469" xr:uid="{00000000-0005-0000-0000-00002C2D0000}"/>
    <cellStyle name="Normal 3 4 3 2 2 5 2 2 2" xfId="13665" xr:uid="{00000000-0005-0000-0000-00002D2D0000}"/>
    <cellStyle name="Normal 3 4 3 2 2 5 2 3" xfId="10067" xr:uid="{00000000-0005-0000-0000-00002E2D0000}"/>
    <cellStyle name="Normal 3 4 3 2 2 5 3" xfId="4717" xr:uid="{00000000-0005-0000-0000-00002F2D0000}"/>
    <cellStyle name="Normal 3 4 3 2 2 5 3 2" xfId="11913" xr:uid="{00000000-0005-0000-0000-0000302D0000}"/>
    <cellStyle name="Normal 3 4 3 2 2 5 4" xfId="8315" xr:uid="{00000000-0005-0000-0000-0000312D0000}"/>
    <cellStyle name="Normal 3 4 3 2 2 6" xfId="1995" xr:uid="{00000000-0005-0000-0000-0000322D0000}"/>
    <cellStyle name="Normal 3 4 3 2 2 6 2" xfId="5593" xr:uid="{00000000-0005-0000-0000-0000332D0000}"/>
    <cellStyle name="Normal 3 4 3 2 2 6 2 2" xfId="12789" xr:uid="{00000000-0005-0000-0000-0000342D0000}"/>
    <cellStyle name="Normal 3 4 3 2 2 6 3" xfId="9191" xr:uid="{00000000-0005-0000-0000-0000352D0000}"/>
    <cellStyle name="Normal 3 4 3 2 2 7" xfId="3841" xr:uid="{00000000-0005-0000-0000-0000362D0000}"/>
    <cellStyle name="Normal 3 4 3 2 2 7 2" xfId="11037" xr:uid="{00000000-0005-0000-0000-0000372D0000}"/>
    <cellStyle name="Normal 3 4 3 2 2 8" xfId="7439" xr:uid="{00000000-0005-0000-0000-0000382D0000}"/>
    <cellStyle name="Normal 3 4 3 2 3" xfId="306" xr:uid="{00000000-0005-0000-0000-0000392D0000}"/>
    <cellStyle name="Normal 3 4 3 2 3 2" xfId="598" xr:uid="{00000000-0005-0000-0000-00003A2D0000}"/>
    <cellStyle name="Normal 3 4 3 2 3 2 2" xfId="1477" xr:uid="{00000000-0005-0000-0000-00003B2D0000}"/>
    <cellStyle name="Normal 3 4 3 2 3 2 2 2" xfId="3229" xr:uid="{00000000-0005-0000-0000-00003C2D0000}"/>
    <cellStyle name="Normal 3 4 3 2 3 2 2 2 2" xfId="6827" xr:uid="{00000000-0005-0000-0000-00003D2D0000}"/>
    <cellStyle name="Normal 3 4 3 2 3 2 2 2 2 2" xfId="14023" xr:uid="{00000000-0005-0000-0000-00003E2D0000}"/>
    <cellStyle name="Normal 3 4 3 2 3 2 2 2 3" xfId="10425" xr:uid="{00000000-0005-0000-0000-00003F2D0000}"/>
    <cellStyle name="Normal 3 4 3 2 3 2 2 3" xfId="5075" xr:uid="{00000000-0005-0000-0000-0000402D0000}"/>
    <cellStyle name="Normal 3 4 3 2 3 2 2 3 2" xfId="12271" xr:uid="{00000000-0005-0000-0000-0000412D0000}"/>
    <cellStyle name="Normal 3 4 3 2 3 2 2 4" xfId="8673" xr:uid="{00000000-0005-0000-0000-0000422D0000}"/>
    <cellStyle name="Normal 3 4 3 2 3 2 3" xfId="2353" xr:uid="{00000000-0005-0000-0000-0000432D0000}"/>
    <cellStyle name="Normal 3 4 3 2 3 2 3 2" xfId="5951" xr:uid="{00000000-0005-0000-0000-0000442D0000}"/>
    <cellStyle name="Normal 3 4 3 2 3 2 3 2 2" xfId="13147" xr:uid="{00000000-0005-0000-0000-0000452D0000}"/>
    <cellStyle name="Normal 3 4 3 2 3 2 3 3" xfId="9549" xr:uid="{00000000-0005-0000-0000-0000462D0000}"/>
    <cellStyle name="Normal 3 4 3 2 3 2 4" xfId="4199" xr:uid="{00000000-0005-0000-0000-0000472D0000}"/>
    <cellStyle name="Normal 3 4 3 2 3 2 4 2" xfId="11395" xr:uid="{00000000-0005-0000-0000-0000482D0000}"/>
    <cellStyle name="Normal 3 4 3 2 3 2 5" xfId="7797" xr:uid="{00000000-0005-0000-0000-0000492D0000}"/>
    <cellStyle name="Normal 3 4 3 2 3 3" xfId="893" xr:uid="{00000000-0005-0000-0000-00004A2D0000}"/>
    <cellStyle name="Normal 3 4 3 2 3 3 2" xfId="1769" xr:uid="{00000000-0005-0000-0000-00004B2D0000}"/>
    <cellStyle name="Normal 3 4 3 2 3 3 2 2" xfId="3521" xr:uid="{00000000-0005-0000-0000-00004C2D0000}"/>
    <cellStyle name="Normal 3 4 3 2 3 3 2 2 2" xfId="7119" xr:uid="{00000000-0005-0000-0000-00004D2D0000}"/>
    <cellStyle name="Normal 3 4 3 2 3 3 2 2 2 2" xfId="14315" xr:uid="{00000000-0005-0000-0000-00004E2D0000}"/>
    <cellStyle name="Normal 3 4 3 2 3 3 2 2 3" xfId="10717" xr:uid="{00000000-0005-0000-0000-00004F2D0000}"/>
    <cellStyle name="Normal 3 4 3 2 3 3 2 3" xfId="5367" xr:uid="{00000000-0005-0000-0000-0000502D0000}"/>
    <cellStyle name="Normal 3 4 3 2 3 3 2 3 2" xfId="12563" xr:uid="{00000000-0005-0000-0000-0000512D0000}"/>
    <cellStyle name="Normal 3 4 3 2 3 3 2 4" xfId="8965" xr:uid="{00000000-0005-0000-0000-0000522D0000}"/>
    <cellStyle name="Normal 3 4 3 2 3 3 3" xfId="2645" xr:uid="{00000000-0005-0000-0000-0000532D0000}"/>
    <cellStyle name="Normal 3 4 3 2 3 3 3 2" xfId="6243" xr:uid="{00000000-0005-0000-0000-0000542D0000}"/>
    <cellStyle name="Normal 3 4 3 2 3 3 3 2 2" xfId="13439" xr:uid="{00000000-0005-0000-0000-0000552D0000}"/>
    <cellStyle name="Normal 3 4 3 2 3 3 3 3" xfId="9841" xr:uid="{00000000-0005-0000-0000-0000562D0000}"/>
    <cellStyle name="Normal 3 4 3 2 3 3 4" xfId="4491" xr:uid="{00000000-0005-0000-0000-0000572D0000}"/>
    <cellStyle name="Normal 3 4 3 2 3 3 4 2" xfId="11687" xr:uid="{00000000-0005-0000-0000-0000582D0000}"/>
    <cellStyle name="Normal 3 4 3 2 3 3 5" xfId="8089" xr:uid="{00000000-0005-0000-0000-0000592D0000}"/>
    <cellStyle name="Normal 3 4 3 2 3 4" xfId="1185" xr:uid="{00000000-0005-0000-0000-00005A2D0000}"/>
    <cellStyle name="Normal 3 4 3 2 3 4 2" xfId="2937" xr:uid="{00000000-0005-0000-0000-00005B2D0000}"/>
    <cellStyle name="Normal 3 4 3 2 3 4 2 2" xfId="6535" xr:uid="{00000000-0005-0000-0000-00005C2D0000}"/>
    <cellStyle name="Normal 3 4 3 2 3 4 2 2 2" xfId="13731" xr:uid="{00000000-0005-0000-0000-00005D2D0000}"/>
    <cellStyle name="Normal 3 4 3 2 3 4 2 3" xfId="10133" xr:uid="{00000000-0005-0000-0000-00005E2D0000}"/>
    <cellStyle name="Normal 3 4 3 2 3 4 3" xfId="4783" xr:uid="{00000000-0005-0000-0000-00005F2D0000}"/>
    <cellStyle name="Normal 3 4 3 2 3 4 3 2" xfId="11979" xr:uid="{00000000-0005-0000-0000-0000602D0000}"/>
    <cellStyle name="Normal 3 4 3 2 3 4 4" xfId="8381" xr:uid="{00000000-0005-0000-0000-0000612D0000}"/>
    <cellStyle name="Normal 3 4 3 2 3 5" xfId="2061" xr:uid="{00000000-0005-0000-0000-0000622D0000}"/>
    <cellStyle name="Normal 3 4 3 2 3 5 2" xfId="5659" xr:uid="{00000000-0005-0000-0000-0000632D0000}"/>
    <cellStyle name="Normal 3 4 3 2 3 5 2 2" xfId="12855" xr:uid="{00000000-0005-0000-0000-0000642D0000}"/>
    <cellStyle name="Normal 3 4 3 2 3 5 3" xfId="9257" xr:uid="{00000000-0005-0000-0000-0000652D0000}"/>
    <cellStyle name="Normal 3 4 3 2 3 6" xfId="3907" xr:uid="{00000000-0005-0000-0000-0000662D0000}"/>
    <cellStyle name="Normal 3 4 3 2 3 6 2" xfId="11103" xr:uid="{00000000-0005-0000-0000-0000672D0000}"/>
    <cellStyle name="Normal 3 4 3 2 3 7" xfId="7505" xr:uid="{00000000-0005-0000-0000-0000682D0000}"/>
    <cellStyle name="Normal 3 4 3 2 4" xfId="452" xr:uid="{00000000-0005-0000-0000-0000692D0000}"/>
    <cellStyle name="Normal 3 4 3 2 4 2" xfId="1331" xr:uid="{00000000-0005-0000-0000-00006A2D0000}"/>
    <cellStyle name="Normal 3 4 3 2 4 2 2" xfId="3083" xr:uid="{00000000-0005-0000-0000-00006B2D0000}"/>
    <cellStyle name="Normal 3 4 3 2 4 2 2 2" xfId="6681" xr:uid="{00000000-0005-0000-0000-00006C2D0000}"/>
    <cellStyle name="Normal 3 4 3 2 4 2 2 2 2" xfId="13877" xr:uid="{00000000-0005-0000-0000-00006D2D0000}"/>
    <cellStyle name="Normal 3 4 3 2 4 2 2 3" xfId="10279" xr:uid="{00000000-0005-0000-0000-00006E2D0000}"/>
    <cellStyle name="Normal 3 4 3 2 4 2 3" xfId="4929" xr:uid="{00000000-0005-0000-0000-00006F2D0000}"/>
    <cellStyle name="Normal 3 4 3 2 4 2 3 2" xfId="12125" xr:uid="{00000000-0005-0000-0000-0000702D0000}"/>
    <cellStyle name="Normal 3 4 3 2 4 2 4" xfId="8527" xr:uid="{00000000-0005-0000-0000-0000712D0000}"/>
    <cellStyle name="Normal 3 4 3 2 4 3" xfId="2207" xr:uid="{00000000-0005-0000-0000-0000722D0000}"/>
    <cellStyle name="Normal 3 4 3 2 4 3 2" xfId="5805" xr:uid="{00000000-0005-0000-0000-0000732D0000}"/>
    <cellStyle name="Normal 3 4 3 2 4 3 2 2" xfId="13001" xr:uid="{00000000-0005-0000-0000-0000742D0000}"/>
    <cellStyle name="Normal 3 4 3 2 4 3 3" xfId="9403" xr:uid="{00000000-0005-0000-0000-0000752D0000}"/>
    <cellStyle name="Normal 3 4 3 2 4 4" xfId="4053" xr:uid="{00000000-0005-0000-0000-0000762D0000}"/>
    <cellStyle name="Normal 3 4 3 2 4 4 2" xfId="11249" xr:uid="{00000000-0005-0000-0000-0000772D0000}"/>
    <cellStyle name="Normal 3 4 3 2 4 5" xfId="7651" xr:uid="{00000000-0005-0000-0000-0000782D0000}"/>
    <cellStyle name="Normal 3 4 3 2 5" xfId="747" xr:uid="{00000000-0005-0000-0000-0000792D0000}"/>
    <cellStyle name="Normal 3 4 3 2 5 2" xfId="1623" xr:uid="{00000000-0005-0000-0000-00007A2D0000}"/>
    <cellStyle name="Normal 3 4 3 2 5 2 2" xfId="3375" xr:uid="{00000000-0005-0000-0000-00007B2D0000}"/>
    <cellStyle name="Normal 3 4 3 2 5 2 2 2" xfId="6973" xr:uid="{00000000-0005-0000-0000-00007C2D0000}"/>
    <cellStyle name="Normal 3 4 3 2 5 2 2 2 2" xfId="14169" xr:uid="{00000000-0005-0000-0000-00007D2D0000}"/>
    <cellStyle name="Normal 3 4 3 2 5 2 2 3" xfId="10571" xr:uid="{00000000-0005-0000-0000-00007E2D0000}"/>
    <cellStyle name="Normal 3 4 3 2 5 2 3" xfId="5221" xr:uid="{00000000-0005-0000-0000-00007F2D0000}"/>
    <cellStyle name="Normal 3 4 3 2 5 2 3 2" xfId="12417" xr:uid="{00000000-0005-0000-0000-0000802D0000}"/>
    <cellStyle name="Normal 3 4 3 2 5 2 4" xfId="8819" xr:uid="{00000000-0005-0000-0000-0000812D0000}"/>
    <cellStyle name="Normal 3 4 3 2 5 3" xfId="2499" xr:uid="{00000000-0005-0000-0000-0000822D0000}"/>
    <cellStyle name="Normal 3 4 3 2 5 3 2" xfId="6097" xr:uid="{00000000-0005-0000-0000-0000832D0000}"/>
    <cellStyle name="Normal 3 4 3 2 5 3 2 2" xfId="13293" xr:uid="{00000000-0005-0000-0000-0000842D0000}"/>
    <cellStyle name="Normal 3 4 3 2 5 3 3" xfId="9695" xr:uid="{00000000-0005-0000-0000-0000852D0000}"/>
    <cellStyle name="Normal 3 4 3 2 5 4" xfId="4345" xr:uid="{00000000-0005-0000-0000-0000862D0000}"/>
    <cellStyle name="Normal 3 4 3 2 5 4 2" xfId="11541" xr:uid="{00000000-0005-0000-0000-0000872D0000}"/>
    <cellStyle name="Normal 3 4 3 2 5 5" xfId="7943" xr:uid="{00000000-0005-0000-0000-0000882D0000}"/>
    <cellStyle name="Normal 3 4 3 2 6" xfId="1039" xr:uid="{00000000-0005-0000-0000-0000892D0000}"/>
    <cellStyle name="Normal 3 4 3 2 6 2" xfId="2791" xr:uid="{00000000-0005-0000-0000-00008A2D0000}"/>
    <cellStyle name="Normal 3 4 3 2 6 2 2" xfId="6389" xr:uid="{00000000-0005-0000-0000-00008B2D0000}"/>
    <cellStyle name="Normal 3 4 3 2 6 2 2 2" xfId="13585" xr:uid="{00000000-0005-0000-0000-00008C2D0000}"/>
    <cellStyle name="Normal 3 4 3 2 6 2 3" xfId="9987" xr:uid="{00000000-0005-0000-0000-00008D2D0000}"/>
    <cellStyle name="Normal 3 4 3 2 6 3" xfId="4637" xr:uid="{00000000-0005-0000-0000-00008E2D0000}"/>
    <cellStyle name="Normal 3 4 3 2 6 3 2" xfId="11833" xr:uid="{00000000-0005-0000-0000-00008F2D0000}"/>
    <cellStyle name="Normal 3 4 3 2 6 4" xfId="8235" xr:uid="{00000000-0005-0000-0000-0000902D0000}"/>
    <cellStyle name="Normal 3 4 3 2 7" xfId="1915" xr:uid="{00000000-0005-0000-0000-0000912D0000}"/>
    <cellStyle name="Normal 3 4 3 2 7 2" xfId="5513" xr:uid="{00000000-0005-0000-0000-0000922D0000}"/>
    <cellStyle name="Normal 3 4 3 2 7 2 2" xfId="12709" xr:uid="{00000000-0005-0000-0000-0000932D0000}"/>
    <cellStyle name="Normal 3 4 3 2 7 3" xfId="9111" xr:uid="{00000000-0005-0000-0000-0000942D0000}"/>
    <cellStyle name="Normal 3 4 3 2 8" xfId="3681" xr:uid="{00000000-0005-0000-0000-0000952D0000}"/>
    <cellStyle name="Normal 3 4 3 2 8 2" xfId="7279" xr:uid="{00000000-0005-0000-0000-0000962D0000}"/>
    <cellStyle name="Normal 3 4 3 2 8 2 2" xfId="14475" xr:uid="{00000000-0005-0000-0000-0000972D0000}"/>
    <cellStyle name="Normal 3 4 3 2 8 3" xfId="10877" xr:uid="{00000000-0005-0000-0000-0000982D0000}"/>
    <cellStyle name="Normal 3 4 3 2 9" xfId="3761" xr:uid="{00000000-0005-0000-0000-0000992D0000}"/>
    <cellStyle name="Normal 3 4 3 2 9 2" xfId="10957" xr:uid="{00000000-0005-0000-0000-00009A2D0000}"/>
    <cellStyle name="Normal 3 4 3 3" xfId="89" xr:uid="{00000000-0005-0000-0000-00009B2D0000}"/>
    <cellStyle name="Normal 3 4 3 3 10" xfId="7381" xr:uid="{00000000-0005-0000-0000-00009C2D0000}"/>
    <cellStyle name="Normal 3 4 3 3 11" xfId="176" xr:uid="{00000000-0005-0000-0000-00009D2D0000}"/>
    <cellStyle name="Normal 3 4 3 3 2" xfId="261" xr:uid="{00000000-0005-0000-0000-00009E2D0000}"/>
    <cellStyle name="Normal 3 4 3 3 2 2" xfId="408" xr:uid="{00000000-0005-0000-0000-00009F2D0000}"/>
    <cellStyle name="Normal 3 4 3 3 2 2 2" xfId="700" xr:uid="{00000000-0005-0000-0000-0000A02D0000}"/>
    <cellStyle name="Normal 3 4 3 3 2 2 2 2" xfId="1579" xr:uid="{00000000-0005-0000-0000-0000A12D0000}"/>
    <cellStyle name="Normal 3 4 3 3 2 2 2 2 2" xfId="3331" xr:uid="{00000000-0005-0000-0000-0000A22D0000}"/>
    <cellStyle name="Normal 3 4 3 3 2 2 2 2 2 2" xfId="6929" xr:uid="{00000000-0005-0000-0000-0000A32D0000}"/>
    <cellStyle name="Normal 3 4 3 3 2 2 2 2 2 2 2" xfId="14125" xr:uid="{00000000-0005-0000-0000-0000A42D0000}"/>
    <cellStyle name="Normal 3 4 3 3 2 2 2 2 2 3" xfId="10527" xr:uid="{00000000-0005-0000-0000-0000A52D0000}"/>
    <cellStyle name="Normal 3 4 3 3 2 2 2 2 3" xfId="5177" xr:uid="{00000000-0005-0000-0000-0000A62D0000}"/>
    <cellStyle name="Normal 3 4 3 3 2 2 2 2 3 2" xfId="12373" xr:uid="{00000000-0005-0000-0000-0000A72D0000}"/>
    <cellStyle name="Normal 3 4 3 3 2 2 2 2 4" xfId="8775" xr:uid="{00000000-0005-0000-0000-0000A82D0000}"/>
    <cellStyle name="Normal 3 4 3 3 2 2 2 3" xfId="2455" xr:uid="{00000000-0005-0000-0000-0000A92D0000}"/>
    <cellStyle name="Normal 3 4 3 3 2 2 2 3 2" xfId="6053" xr:uid="{00000000-0005-0000-0000-0000AA2D0000}"/>
    <cellStyle name="Normal 3 4 3 3 2 2 2 3 2 2" xfId="13249" xr:uid="{00000000-0005-0000-0000-0000AB2D0000}"/>
    <cellStyle name="Normal 3 4 3 3 2 2 2 3 3" xfId="9651" xr:uid="{00000000-0005-0000-0000-0000AC2D0000}"/>
    <cellStyle name="Normal 3 4 3 3 2 2 2 4" xfId="4301" xr:uid="{00000000-0005-0000-0000-0000AD2D0000}"/>
    <cellStyle name="Normal 3 4 3 3 2 2 2 4 2" xfId="11497" xr:uid="{00000000-0005-0000-0000-0000AE2D0000}"/>
    <cellStyle name="Normal 3 4 3 3 2 2 2 5" xfId="7899" xr:uid="{00000000-0005-0000-0000-0000AF2D0000}"/>
    <cellStyle name="Normal 3 4 3 3 2 2 3" xfId="995" xr:uid="{00000000-0005-0000-0000-0000B02D0000}"/>
    <cellStyle name="Normal 3 4 3 3 2 2 3 2" xfId="1871" xr:uid="{00000000-0005-0000-0000-0000B12D0000}"/>
    <cellStyle name="Normal 3 4 3 3 2 2 3 2 2" xfId="3623" xr:uid="{00000000-0005-0000-0000-0000B22D0000}"/>
    <cellStyle name="Normal 3 4 3 3 2 2 3 2 2 2" xfId="7221" xr:uid="{00000000-0005-0000-0000-0000B32D0000}"/>
    <cellStyle name="Normal 3 4 3 3 2 2 3 2 2 2 2" xfId="14417" xr:uid="{00000000-0005-0000-0000-0000B42D0000}"/>
    <cellStyle name="Normal 3 4 3 3 2 2 3 2 2 3" xfId="10819" xr:uid="{00000000-0005-0000-0000-0000B52D0000}"/>
    <cellStyle name="Normal 3 4 3 3 2 2 3 2 3" xfId="5469" xr:uid="{00000000-0005-0000-0000-0000B62D0000}"/>
    <cellStyle name="Normal 3 4 3 3 2 2 3 2 3 2" xfId="12665" xr:uid="{00000000-0005-0000-0000-0000B72D0000}"/>
    <cellStyle name="Normal 3 4 3 3 2 2 3 2 4" xfId="9067" xr:uid="{00000000-0005-0000-0000-0000B82D0000}"/>
    <cellStyle name="Normal 3 4 3 3 2 2 3 3" xfId="2747" xr:uid="{00000000-0005-0000-0000-0000B92D0000}"/>
    <cellStyle name="Normal 3 4 3 3 2 2 3 3 2" xfId="6345" xr:uid="{00000000-0005-0000-0000-0000BA2D0000}"/>
    <cellStyle name="Normal 3 4 3 3 2 2 3 3 2 2" xfId="13541" xr:uid="{00000000-0005-0000-0000-0000BB2D0000}"/>
    <cellStyle name="Normal 3 4 3 3 2 2 3 3 3" xfId="9943" xr:uid="{00000000-0005-0000-0000-0000BC2D0000}"/>
    <cellStyle name="Normal 3 4 3 3 2 2 3 4" xfId="4593" xr:uid="{00000000-0005-0000-0000-0000BD2D0000}"/>
    <cellStyle name="Normal 3 4 3 3 2 2 3 4 2" xfId="11789" xr:uid="{00000000-0005-0000-0000-0000BE2D0000}"/>
    <cellStyle name="Normal 3 4 3 3 2 2 3 5" xfId="8191" xr:uid="{00000000-0005-0000-0000-0000BF2D0000}"/>
    <cellStyle name="Normal 3 4 3 3 2 2 4" xfId="1287" xr:uid="{00000000-0005-0000-0000-0000C02D0000}"/>
    <cellStyle name="Normal 3 4 3 3 2 2 4 2" xfId="3039" xr:uid="{00000000-0005-0000-0000-0000C12D0000}"/>
    <cellStyle name="Normal 3 4 3 3 2 2 4 2 2" xfId="6637" xr:uid="{00000000-0005-0000-0000-0000C22D0000}"/>
    <cellStyle name="Normal 3 4 3 3 2 2 4 2 2 2" xfId="13833" xr:uid="{00000000-0005-0000-0000-0000C32D0000}"/>
    <cellStyle name="Normal 3 4 3 3 2 2 4 2 3" xfId="10235" xr:uid="{00000000-0005-0000-0000-0000C42D0000}"/>
    <cellStyle name="Normal 3 4 3 3 2 2 4 3" xfId="4885" xr:uid="{00000000-0005-0000-0000-0000C52D0000}"/>
    <cellStyle name="Normal 3 4 3 3 2 2 4 3 2" xfId="12081" xr:uid="{00000000-0005-0000-0000-0000C62D0000}"/>
    <cellStyle name="Normal 3 4 3 3 2 2 4 4" xfId="8483" xr:uid="{00000000-0005-0000-0000-0000C72D0000}"/>
    <cellStyle name="Normal 3 4 3 3 2 2 5" xfId="2163" xr:uid="{00000000-0005-0000-0000-0000C82D0000}"/>
    <cellStyle name="Normal 3 4 3 3 2 2 5 2" xfId="5761" xr:uid="{00000000-0005-0000-0000-0000C92D0000}"/>
    <cellStyle name="Normal 3 4 3 3 2 2 5 2 2" xfId="12957" xr:uid="{00000000-0005-0000-0000-0000CA2D0000}"/>
    <cellStyle name="Normal 3 4 3 3 2 2 5 3" xfId="9359" xr:uid="{00000000-0005-0000-0000-0000CB2D0000}"/>
    <cellStyle name="Normal 3 4 3 3 2 2 6" xfId="4009" xr:uid="{00000000-0005-0000-0000-0000CC2D0000}"/>
    <cellStyle name="Normal 3 4 3 3 2 2 6 2" xfId="11205" xr:uid="{00000000-0005-0000-0000-0000CD2D0000}"/>
    <cellStyle name="Normal 3 4 3 3 2 2 7" xfId="7607" xr:uid="{00000000-0005-0000-0000-0000CE2D0000}"/>
    <cellStyle name="Normal 3 4 3 3 2 3" xfId="554" xr:uid="{00000000-0005-0000-0000-0000CF2D0000}"/>
    <cellStyle name="Normal 3 4 3 3 2 3 2" xfId="1433" xr:uid="{00000000-0005-0000-0000-0000D02D0000}"/>
    <cellStyle name="Normal 3 4 3 3 2 3 2 2" xfId="3185" xr:uid="{00000000-0005-0000-0000-0000D12D0000}"/>
    <cellStyle name="Normal 3 4 3 3 2 3 2 2 2" xfId="6783" xr:uid="{00000000-0005-0000-0000-0000D22D0000}"/>
    <cellStyle name="Normal 3 4 3 3 2 3 2 2 2 2" xfId="13979" xr:uid="{00000000-0005-0000-0000-0000D32D0000}"/>
    <cellStyle name="Normal 3 4 3 3 2 3 2 2 3" xfId="10381" xr:uid="{00000000-0005-0000-0000-0000D42D0000}"/>
    <cellStyle name="Normal 3 4 3 3 2 3 2 3" xfId="5031" xr:uid="{00000000-0005-0000-0000-0000D52D0000}"/>
    <cellStyle name="Normal 3 4 3 3 2 3 2 3 2" xfId="12227" xr:uid="{00000000-0005-0000-0000-0000D62D0000}"/>
    <cellStyle name="Normal 3 4 3 3 2 3 2 4" xfId="8629" xr:uid="{00000000-0005-0000-0000-0000D72D0000}"/>
    <cellStyle name="Normal 3 4 3 3 2 3 3" xfId="2309" xr:uid="{00000000-0005-0000-0000-0000D82D0000}"/>
    <cellStyle name="Normal 3 4 3 3 2 3 3 2" xfId="5907" xr:uid="{00000000-0005-0000-0000-0000D92D0000}"/>
    <cellStyle name="Normal 3 4 3 3 2 3 3 2 2" xfId="13103" xr:uid="{00000000-0005-0000-0000-0000DA2D0000}"/>
    <cellStyle name="Normal 3 4 3 3 2 3 3 3" xfId="9505" xr:uid="{00000000-0005-0000-0000-0000DB2D0000}"/>
    <cellStyle name="Normal 3 4 3 3 2 3 4" xfId="4155" xr:uid="{00000000-0005-0000-0000-0000DC2D0000}"/>
    <cellStyle name="Normal 3 4 3 3 2 3 4 2" xfId="11351" xr:uid="{00000000-0005-0000-0000-0000DD2D0000}"/>
    <cellStyle name="Normal 3 4 3 3 2 3 5" xfId="7753" xr:uid="{00000000-0005-0000-0000-0000DE2D0000}"/>
    <cellStyle name="Normal 3 4 3 3 2 4" xfId="849" xr:uid="{00000000-0005-0000-0000-0000DF2D0000}"/>
    <cellStyle name="Normal 3 4 3 3 2 4 2" xfId="1725" xr:uid="{00000000-0005-0000-0000-0000E02D0000}"/>
    <cellStyle name="Normal 3 4 3 3 2 4 2 2" xfId="3477" xr:uid="{00000000-0005-0000-0000-0000E12D0000}"/>
    <cellStyle name="Normal 3 4 3 3 2 4 2 2 2" xfId="7075" xr:uid="{00000000-0005-0000-0000-0000E22D0000}"/>
    <cellStyle name="Normal 3 4 3 3 2 4 2 2 2 2" xfId="14271" xr:uid="{00000000-0005-0000-0000-0000E32D0000}"/>
    <cellStyle name="Normal 3 4 3 3 2 4 2 2 3" xfId="10673" xr:uid="{00000000-0005-0000-0000-0000E42D0000}"/>
    <cellStyle name="Normal 3 4 3 3 2 4 2 3" xfId="5323" xr:uid="{00000000-0005-0000-0000-0000E52D0000}"/>
    <cellStyle name="Normal 3 4 3 3 2 4 2 3 2" xfId="12519" xr:uid="{00000000-0005-0000-0000-0000E62D0000}"/>
    <cellStyle name="Normal 3 4 3 3 2 4 2 4" xfId="8921" xr:uid="{00000000-0005-0000-0000-0000E72D0000}"/>
    <cellStyle name="Normal 3 4 3 3 2 4 3" xfId="2601" xr:uid="{00000000-0005-0000-0000-0000E82D0000}"/>
    <cellStyle name="Normal 3 4 3 3 2 4 3 2" xfId="6199" xr:uid="{00000000-0005-0000-0000-0000E92D0000}"/>
    <cellStyle name="Normal 3 4 3 3 2 4 3 2 2" xfId="13395" xr:uid="{00000000-0005-0000-0000-0000EA2D0000}"/>
    <cellStyle name="Normal 3 4 3 3 2 4 3 3" xfId="9797" xr:uid="{00000000-0005-0000-0000-0000EB2D0000}"/>
    <cellStyle name="Normal 3 4 3 3 2 4 4" xfId="4447" xr:uid="{00000000-0005-0000-0000-0000EC2D0000}"/>
    <cellStyle name="Normal 3 4 3 3 2 4 4 2" xfId="11643" xr:uid="{00000000-0005-0000-0000-0000ED2D0000}"/>
    <cellStyle name="Normal 3 4 3 3 2 4 5" xfId="8045" xr:uid="{00000000-0005-0000-0000-0000EE2D0000}"/>
    <cellStyle name="Normal 3 4 3 3 2 5" xfId="1141" xr:uid="{00000000-0005-0000-0000-0000EF2D0000}"/>
    <cellStyle name="Normal 3 4 3 3 2 5 2" xfId="2893" xr:uid="{00000000-0005-0000-0000-0000F02D0000}"/>
    <cellStyle name="Normal 3 4 3 3 2 5 2 2" xfId="6491" xr:uid="{00000000-0005-0000-0000-0000F12D0000}"/>
    <cellStyle name="Normal 3 4 3 3 2 5 2 2 2" xfId="13687" xr:uid="{00000000-0005-0000-0000-0000F22D0000}"/>
    <cellStyle name="Normal 3 4 3 3 2 5 2 3" xfId="10089" xr:uid="{00000000-0005-0000-0000-0000F32D0000}"/>
    <cellStyle name="Normal 3 4 3 3 2 5 3" xfId="4739" xr:uid="{00000000-0005-0000-0000-0000F42D0000}"/>
    <cellStyle name="Normal 3 4 3 3 2 5 3 2" xfId="11935" xr:uid="{00000000-0005-0000-0000-0000F52D0000}"/>
    <cellStyle name="Normal 3 4 3 3 2 5 4" xfId="8337" xr:uid="{00000000-0005-0000-0000-0000F62D0000}"/>
    <cellStyle name="Normal 3 4 3 3 2 6" xfId="2017" xr:uid="{00000000-0005-0000-0000-0000F72D0000}"/>
    <cellStyle name="Normal 3 4 3 3 2 6 2" xfId="5615" xr:uid="{00000000-0005-0000-0000-0000F82D0000}"/>
    <cellStyle name="Normal 3 4 3 3 2 6 2 2" xfId="12811" xr:uid="{00000000-0005-0000-0000-0000F92D0000}"/>
    <cellStyle name="Normal 3 4 3 3 2 6 3" xfId="9213" xr:uid="{00000000-0005-0000-0000-0000FA2D0000}"/>
    <cellStyle name="Normal 3 4 3 3 2 7" xfId="3863" xr:uid="{00000000-0005-0000-0000-0000FB2D0000}"/>
    <cellStyle name="Normal 3 4 3 3 2 7 2" xfId="11059" xr:uid="{00000000-0005-0000-0000-0000FC2D0000}"/>
    <cellStyle name="Normal 3 4 3 3 2 8" xfId="7461" xr:uid="{00000000-0005-0000-0000-0000FD2D0000}"/>
    <cellStyle name="Normal 3 4 3 3 3" xfId="328" xr:uid="{00000000-0005-0000-0000-0000FE2D0000}"/>
    <cellStyle name="Normal 3 4 3 3 3 2" xfId="620" xr:uid="{00000000-0005-0000-0000-0000FF2D0000}"/>
    <cellStyle name="Normal 3 4 3 3 3 2 2" xfId="1499" xr:uid="{00000000-0005-0000-0000-0000002E0000}"/>
    <cellStyle name="Normal 3 4 3 3 3 2 2 2" xfId="3251" xr:uid="{00000000-0005-0000-0000-0000012E0000}"/>
    <cellStyle name="Normal 3 4 3 3 3 2 2 2 2" xfId="6849" xr:uid="{00000000-0005-0000-0000-0000022E0000}"/>
    <cellStyle name="Normal 3 4 3 3 3 2 2 2 2 2" xfId="14045" xr:uid="{00000000-0005-0000-0000-0000032E0000}"/>
    <cellStyle name="Normal 3 4 3 3 3 2 2 2 3" xfId="10447" xr:uid="{00000000-0005-0000-0000-0000042E0000}"/>
    <cellStyle name="Normal 3 4 3 3 3 2 2 3" xfId="5097" xr:uid="{00000000-0005-0000-0000-0000052E0000}"/>
    <cellStyle name="Normal 3 4 3 3 3 2 2 3 2" xfId="12293" xr:uid="{00000000-0005-0000-0000-0000062E0000}"/>
    <cellStyle name="Normal 3 4 3 3 3 2 2 4" xfId="8695" xr:uid="{00000000-0005-0000-0000-0000072E0000}"/>
    <cellStyle name="Normal 3 4 3 3 3 2 3" xfId="2375" xr:uid="{00000000-0005-0000-0000-0000082E0000}"/>
    <cellStyle name="Normal 3 4 3 3 3 2 3 2" xfId="5973" xr:uid="{00000000-0005-0000-0000-0000092E0000}"/>
    <cellStyle name="Normal 3 4 3 3 3 2 3 2 2" xfId="13169" xr:uid="{00000000-0005-0000-0000-00000A2E0000}"/>
    <cellStyle name="Normal 3 4 3 3 3 2 3 3" xfId="9571" xr:uid="{00000000-0005-0000-0000-00000B2E0000}"/>
    <cellStyle name="Normal 3 4 3 3 3 2 4" xfId="4221" xr:uid="{00000000-0005-0000-0000-00000C2E0000}"/>
    <cellStyle name="Normal 3 4 3 3 3 2 4 2" xfId="11417" xr:uid="{00000000-0005-0000-0000-00000D2E0000}"/>
    <cellStyle name="Normal 3 4 3 3 3 2 5" xfId="7819" xr:uid="{00000000-0005-0000-0000-00000E2E0000}"/>
    <cellStyle name="Normal 3 4 3 3 3 3" xfId="915" xr:uid="{00000000-0005-0000-0000-00000F2E0000}"/>
    <cellStyle name="Normal 3 4 3 3 3 3 2" xfId="1791" xr:uid="{00000000-0005-0000-0000-0000102E0000}"/>
    <cellStyle name="Normal 3 4 3 3 3 3 2 2" xfId="3543" xr:uid="{00000000-0005-0000-0000-0000112E0000}"/>
    <cellStyle name="Normal 3 4 3 3 3 3 2 2 2" xfId="7141" xr:uid="{00000000-0005-0000-0000-0000122E0000}"/>
    <cellStyle name="Normal 3 4 3 3 3 3 2 2 2 2" xfId="14337" xr:uid="{00000000-0005-0000-0000-0000132E0000}"/>
    <cellStyle name="Normal 3 4 3 3 3 3 2 2 3" xfId="10739" xr:uid="{00000000-0005-0000-0000-0000142E0000}"/>
    <cellStyle name="Normal 3 4 3 3 3 3 2 3" xfId="5389" xr:uid="{00000000-0005-0000-0000-0000152E0000}"/>
    <cellStyle name="Normal 3 4 3 3 3 3 2 3 2" xfId="12585" xr:uid="{00000000-0005-0000-0000-0000162E0000}"/>
    <cellStyle name="Normal 3 4 3 3 3 3 2 4" xfId="8987" xr:uid="{00000000-0005-0000-0000-0000172E0000}"/>
    <cellStyle name="Normal 3 4 3 3 3 3 3" xfId="2667" xr:uid="{00000000-0005-0000-0000-0000182E0000}"/>
    <cellStyle name="Normal 3 4 3 3 3 3 3 2" xfId="6265" xr:uid="{00000000-0005-0000-0000-0000192E0000}"/>
    <cellStyle name="Normal 3 4 3 3 3 3 3 2 2" xfId="13461" xr:uid="{00000000-0005-0000-0000-00001A2E0000}"/>
    <cellStyle name="Normal 3 4 3 3 3 3 3 3" xfId="9863" xr:uid="{00000000-0005-0000-0000-00001B2E0000}"/>
    <cellStyle name="Normal 3 4 3 3 3 3 4" xfId="4513" xr:uid="{00000000-0005-0000-0000-00001C2E0000}"/>
    <cellStyle name="Normal 3 4 3 3 3 3 4 2" xfId="11709" xr:uid="{00000000-0005-0000-0000-00001D2E0000}"/>
    <cellStyle name="Normal 3 4 3 3 3 3 5" xfId="8111" xr:uid="{00000000-0005-0000-0000-00001E2E0000}"/>
    <cellStyle name="Normal 3 4 3 3 3 4" xfId="1207" xr:uid="{00000000-0005-0000-0000-00001F2E0000}"/>
    <cellStyle name="Normal 3 4 3 3 3 4 2" xfId="2959" xr:uid="{00000000-0005-0000-0000-0000202E0000}"/>
    <cellStyle name="Normal 3 4 3 3 3 4 2 2" xfId="6557" xr:uid="{00000000-0005-0000-0000-0000212E0000}"/>
    <cellStyle name="Normal 3 4 3 3 3 4 2 2 2" xfId="13753" xr:uid="{00000000-0005-0000-0000-0000222E0000}"/>
    <cellStyle name="Normal 3 4 3 3 3 4 2 3" xfId="10155" xr:uid="{00000000-0005-0000-0000-0000232E0000}"/>
    <cellStyle name="Normal 3 4 3 3 3 4 3" xfId="4805" xr:uid="{00000000-0005-0000-0000-0000242E0000}"/>
    <cellStyle name="Normal 3 4 3 3 3 4 3 2" xfId="12001" xr:uid="{00000000-0005-0000-0000-0000252E0000}"/>
    <cellStyle name="Normal 3 4 3 3 3 4 4" xfId="8403" xr:uid="{00000000-0005-0000-0000-0000262E0000}"/>
    <cellStyle name="Normal 3 4 3 3 3 5" xfId="2083" xr:uid="{00000000-0005-0000-0000-0000272E0000}"/>
    <cellStyle name="Normal 3 4 3 3 3 5 2" xfId="5681" xr:uid="{00000000-0005-0000-0000-0000282E0000}"/>
    <cellStyle name="Normal 3 4 3 3 3 5 2 2" xfId="12877" xr:uid="{00000000-0005-0000-0000-0000292E0000}"/>
    <cellStyle name="Normal 3 4 3 3 3 5 3" xfId="9279" xr:uid="{00000000-0005-0000-0000-00002A2E0000}"/>
    <cellStyle name="Normal 3 4 3 3 3 6" xfId="3929" xr:uid="{00000000-0005-0000-0000-00002B2E0000}"/>
    <cellStyle name="Normal 3 4 3 3 3 6 2" xfId="11125" xr:uid="{00000000-0005-0000-0000-00002C2E0000}"/>
    <cellStyle name="Normal 3 4 3 3 3 7" xfId="7527" xr:uid="{00000000-0005-0000-0000-00002D2E0000}"/>
    <cellStyle name="Normal 3 4 3 3 4" xfId="474" xr:uid="{00000000-0005-0000-0000-00002E2E0000}"/>
    <cellStyle name="Normal 3 4 3 3 4 2" xfId="1353" xr:uid="{00000000-0005-0000-0000-00002F2E0000}"/>
    <cellStyle name="Normal 3 4 3 3 4 2 2" xfId="3105" xr:uid="{00000000-0005-0000-0000-0000302E0000}"/>
    <cellStyle name="Normal 3 4 3 3 4 2 2 2" xfId="6703" xr:uid="{00000000-0005-0000-0000-0000312E0000}"/>
    <cellStyle name="Normal 3 4 3 3 4 2 2 2 2" xfId="13899" xr:uid="{00000000-0005-0000-0000-0000322E0000}"/>
    <cellStyle name="Normal 3 4 3 3 4 2 2 3" xfId="10301" xr:uid="{00000000-0005-0000-0000-0000332E0000}"/>
    <cellStyle name="Normal 3 4 3 3 4 2 3" xfId="4951" xr:uid="{00000000-0005-0000-0000-0000342E0000}"/>
    <cellStyle name="Normal 3 4 3 3 4 2 3 2" xfId="12147" xr:uid="{00000000-0005-0000-0000-0000352E0000}"/>
    <cellStyle name="Normal 3 4 3 3 4 2 4" xfId="8549" xr:uid="{00000000-0005-0000-0000-0000362E0000}"/>
    <cellStyle name="Normal 3 4 3 3 4 3" xfId="2229" xr:uid="{00000000-0005-0000-0000-0000372E0000}"/>
    <cellStyle name="Normal 3 4 3 3 4 3 2" xfId="5827" xr:uid="{00000000-0005-0000-0000-0000382E0000}"/>
    <cellStyle name="Normal 3 4 3 3 4 3 2 2" xfId="13023" xr:uid="{00000000-0005-0000-0000-0000392E0000}"/>
    <cellStyle name="Normal 3 4 3 3 4 3 3" xfId="9425" xr:uid="{00000000-0005-0000-0000-00003A2E0000}"/>
    <cellStyle name="Normal 3 4 3 3 4 4" xfId="4075" xr:uid="{00000000-0005-0000-0000-00003B2E0000}"/>
    <cellStyle name="Normal 3 4 3 3 4 4 2" xfId="11271" xr:uid="{00000000-0005-0000-0000-00003C2E0000}"/>
    <cellStyle name="Normal 3 4 3 3 4 5" xfId="7673" xr:uid="{00000000-0005-0000-0000-00003D2E0000}"/>
    <cellStyle name="Normal 3 4 3 3 5" xfId="769" xr:uid="{00000000-0005-0000-0000-00003E2E0000}"/>
    <cellStyle name="Normal 3 4 3 3 5 2" xfId="1645" xr:uid="{00000000-0005-0000-0000-00003F2E0000}"/>
    <cellStyle name="Normal 3 4 3 3 5 2 2" xfId="3397" xr:uid="{00000000-0005-0000-0000-0000402E0000}"/>
    <cellStyle name="Normal 3 4 3 3 5 2 2 2" xfId="6995" xr:uid="{00000000-0005-0000-0000-0000412E0000}"/>
    <cellStyle name="Normal 3 4 3 3 5 2 2 2 2" xfId="14191" xr:uid="{00000000-0005-0000-0000-0000422E0000}"/>
    <cellStyle name="Normal 3 4 3 3 5 2 2 3" xfId="10593" xr:uid="{00000000-0005-0000-0000-0000432E0000}"/>
    <cellStyle name="Normal 3 4 3 3 5 2 3" xfId="5243" xr:uid="{00000000-0005-0000-0000-0000442E0000}"/>
    <cellStyle name="Normal 3 4 3 3 5 2 3 2" xfId="12439" xr:uid="{00000000-0005-0000-0000-0000452E0000}"/>
    <cellStyle name="Normal 3 4 3 3 5 2 4" xfId="8841" xr:uid="{00000000-0005-0000-0000-0000462E0000}"/>
    <cellStyle name="Normal 3 4 3 3 5 3" xfId="2521" xr:uid="{00000000-0005-0000-0000-0000472E0000}"/>
    <cellStyle name="Normal 3 4 3 3 5 3 2" xfId="6119" xr:uid="{00000000-0005-0000-0000-0000482E0000}"/>
    <cellStyle name="Normal 3 4 3 3 5 3 2 2" xfId="13315" xr:uid="{00000000-0005-0000-0000-0000492E0000}"/>
    <cellStyle name="Normal 3 4 3 3 5 3 3" xfId="9717" xr:uid="{00000000-0005-0000-0000-00004A2E0000}"/>
    <cellStyle name="Normal 3 4 3 3 5 4" xfId="4367" xr:uid="{00000000-0005-0000-0000-00004B2E0000}"/>
    <cellStyle name="Normal 3 4 3 3 5 4 2" xfId="11563" xr:uid="{00000000-0005-0000-0000-00004C2E0000}"/>
    <cellStyle name="Normal 3 4 3 3 5 5" xfId="7965" xr:uid="{00000000-0005-0000-0000-00004D2E0000}"/>
    <cellStyle name="Normal 3 4 3 3 6" xfId="1061" xr:uid="{00000000-0005-0000-0000-00004E2E0000}"/>
    <cellStyle name="Normal 3 4 3 3 6 2" xfId="2813" xr:uid="{00000000-0005-0000-0000-00004F2E0000}"/>
    <cellStyle name="Normal 3 4 3 3 6 2 2" xfId="6411" xr:uid="{00000000-0005-0000-0000-0000502E0000}"/>
    <cellStyle name="Normal 3 4 3 3 6 2 2 2" xfId="13607" xr:uid="{00000000-0005-0000-0000-0000512E0000}"/>
    <cellStyle name="Normal 3 4 3 3 6 2 3" xfId="10009" xr:uid="{00000000-0005-0000-0000-0000522E0000}"/>
    <cellStyle name="Normal 3 4 3 3 6 3" xfId="4659" xr:uid="{00000000-0005-0000-0000-0000532E0000}"/>
    <cellStyle name="Normal 3 4 3 3 6 3 2" xfId="11855" xr:uid="{00000000-0005-0000-0000-0000542E0000}"/>
    <cellStyle name="Normal 3 4 3 3 6 4" xfId="8257" xr:uid="{00000000-0005-0000-0000-0000552E0000}"/>
    <cellStyle name="Normal 3 4 3 3 7" xfId="1937" xr:uid="{00000000-0005-0000-0000-0000562E0000}"/>
    <cellStyle name="Normal 3 4 3 3 7 2" xfId="5535" xr:uid="{00000000-0005-0000-0000-0000572E0000}"/>
    <cellStyle name="Normal 3 4 3 3 7 2 2" xfId="12731" xr:uid="{00000000-0005-0000-0000-0000582E0000}"/>
    <cellStyle name="Normal 3 4 3 3 7 3" xfId="9133" xr:uid="{00000000-0005-0000-0000-0000592E0000}"/>
    <cellStyle name="Normal 3 4 3 3 8" xfId="3703" xr:uid="{00000000-0005-0000-0000-00005A2E0000}"/>
    <cellStyle name="Normal 3 4 3 3 8 2" xfId="7301" xr:uid="{00000000-0005-0000-0000-00005B2E0000}"/>
    <cellStyle name="Normal 3 4 3 3 8 2 2" xfId="14497" xr:uid="{00000000-0005-0000-0000-00005C2E0000}"/>
    <cellStyle name="Normal 3 4 3 3 8 3" xfId="10899" xr:uid="{00000000-0005-0000-0000-00005D2E0000}"/>
    <cellStyle name="Normal 3 4 3 3 9" xfId="3783" xr:uid="{00000000-0005-0000-0000-00005E2E0000}"/>
    <cellStyle name="Normal 3 4 3 3 9 2" xfId="10979" xr:uid="{00000000-0005-0000-0000-00005F2E0000}"/>
    <cellStyle name="Normal 3 4 3 4" xfId="216" xr:uid="{00000000-0005-0000-0000-0000602E0000}"/>
    <cellStyle name="Normal 3 4 3 4 2" xfId="364" xr:uid="{00000000-0005-0000-0000-0000612E0000}"/>
    <cellStyle name="Normal 3 4 3 4 2 2" xfId="656" xr:uid="{00000000-0005-0000-0000-0000622E0000}"/>
    <cellStyle name="Normal 3 4 3 4 2 2 2" xfId="1535" xr:uid="{00000000-0005-0000-0000-0000632E0000}"/>
    <cellStyle name="Normal 3 4 3 4 2 2 2 2" xfId="3287" xr:uid="{00000000-0005-0000-0000-0000642E0000}"/>
    <cellStyle name="Normal 3 4 3 4 2 2 2 2 2" xfId="6885" xr:uid="{00000000-0005-0000-0000-0000652E0000}"/>
    <cellStyle name="Normal 3 4 3 4 2 2 2 2 2 2" xfId="14081" xr:uid="{00000000-0005-0000-0000-0000662E0000}"/>
    <cellStyle name="Normal 3 4 3 4 2 2 2 2 3" xfId="10483" xr:uid="{00000000-0005-0000-0000-0000672E0000}"/>
    <cellStyle name="Normal 3 4 3 4 2 2 2 3" xfId="5133" xr:uid="{00000000-0005-0000-0000-0000682E0000}"/>
    <cellStyle name="Normal 3 4 3 4 2 2 2 3 2" xfId="12329" xr:uid="{00000000-0005-0000-0000-0000692E0000}"/>
    <cellStyle name="Normal 3 4 3 4 2 2 2 4" xfId="8731" xr:uid="{00000000-0005-0000-0000-00006A2E0000}"/>
    <cellStyle name="Normal 3 4 3 4 2 2 3" xfId="2411" xr:uid="{00000000-0005-0000-0000-00006B2E0000}"/>
    <cellStyle name="Normal 3 4 3 4 2 2 3 2" xfId="6009" xr:uid="{00000000-0005-0000-0000-00006C2E0000}"/>
    <cellStyle name="Normal 3 4 3 4 2 2 3 2 2" xfId="13205" xr:uid="{00000000-0005-0000-0000-00006D2E0000}"/>
    <cellStyle name="Normal 3 4 3 4 2 2 3 3" xfId="9607" xr:uid="{00000000-0005-0000-0000-00006E2E0000}"/>
    <cellStyle name="Normal 3 4 3 4 2 2 4" xfId="4257" xr:uid="{00000000-0005-0000-0000-00006F2E0000}"/>
    <cellStyle name="Normal 3 4 3 4 2 2 4 2" xfId="11453" xr:uid="{00000000-0005-0000-0000-0000702E0000}"/>
    <cellStyle name="Normal 3 4 3 4 2 2 5" xfId="7855" xr:uid="{00000000-0005-0000-0000-0000712E0000}"/>
    <cellStyle name="Normal 3 4 3 4 2 3" xfId="951" xr:uid="{00000000-0005-0000-0000-0000722E0000}"/>
    <cellStyle name="Normal 3 4 3 4 2 3 2" xfId="1827" xr:uid="{00000000-0005-0000-0000-0000732E0000}"/>
    <cellStyle name="Normal 3 4 3 4 2 3 2 2" xfId="3579" xr:uid="{00000000-0005-0000-0000-0000742E0000}"/>
    <cellStyle name="Normal 3 4 3 4 2 3 2 2 2" xfId="7177" xr:uid="{00000000-0005-0000-0000-0000752E0000}"/>
    <cellStyle name="Normal 3 4 3 4 2 3 2 2 2 2" xfId="14373" xr:uid="{00000000-0005-0000-0000-0000762E0000}"/>
    <cellStyle name="Normal 3 4 3 4 2 3 2 2 3" xfId="10775" xr:uid="{00000000-0005-0000-0000-0000772E0000}"/>
    <cellStyle name="Normal 3 4 3 4 2 3 2 3" xfId="5425" xr:uid="{00000000-0005-0000-0000-0000782E0000}"/>
    <cellStyle name="Normal 3 4 3 4 2 3 2 3 2" xfId="12621" xr:uid="{00000000-0005-0000-0000-0000792E0000}"/>
    <cellStyle name="Normal 3 4 3 4 2 3 2 4" xfId="9023" xr:uid="{00000000-0005-0000-0000-00007A2E0000}"/>
    <cellStyle name="Normal 3 4 3 4 2 3 3" xfId="2703" xr:uid="{00000000-0005-0000-0000-00007B2E0000}"/>
    <cellStyle name="Normal 3 4 3 4 2 3 3 2" xfId="6301" xr:uid="{00000000-0005-0000-0000-00007C2E0000}"/>
    <cellStyle name="Normal 3 4 3 4 2 3 3 2 2" xfId="13497" xr:uid="{00000000-0005-0000-0000-00007D2E0000}"/>
    <cellStyle name="Normal 3 4 3 4 2 3 3 3" xfId="9899" xr:uid="{00000000-0005-0000-0000-00007E2E0000}"/>
    <cellStyle name="Normal 3 4 3 4 2 3 4" xfId="4549" xr:uid="{00000000-0005-0000-0000-00007F2E0000}"/>
    <cellStyle name="Normal 3 4 3 4 2 3 4 2" xfId="11745" xr:uid="{00000000-0005-0000-0000-0000802E0000}"/>
    <cellStyle name="Normal 3 4 3 4 2 3 5" xfId="8147" xr:uid="{00000000-0005-0000-0000-0000812E0000}"/>
    <cellStyle name="Normal 3 4 3 4 2 4" xfId="1243" xr:uid="{00000000-0005-0000-0000-0000822E0000}"/>
    <cellStyle name="Normal 3 4 3 4 2 4 2" xfId="2995" xr:uid="{00000000-0005-0000-0000-0000832E0000}"/>
    <cellStyle name="Normal 3 4 3 4 2 4 2 2" xfId="6593" xr:uid="{00000000-0005-0000-0000-0000842E0000}"/>
    <cellStyle name="Normal 3 4 3 4 2 4 2 2 2" xfId="13789" xr:uid="{00000000-0005-0000-0000-0000852E0000}"/>
    <cellStyle name="Normal 3 4 3 4 2 4 2 3" xfId="10191" xr:uid="{00000000-0005-0000-0000-0000862E0000}"/>
    <cellStyle name="Normal 3 4 3 4 2 4 3" xfId="4841" xr:uid="{00000000-0005-0000-0000-0000872E0000}"/>
    <cellStyle name="Normal 3 4 3 4 2 4 3 2" xfId="12037" xr:uid="{00000000-0005-0000-0000-0000882E0000}"/>
    <cellStyle name="Normal 3 4 3 4 2 4 4" xfId="8439" xr:uid="{00000000-0005-0000-0000-0000892E0000}"/>
    <cellStyle name="Normal 3 4 3 4 2 5" xfId="2119" xr:uid="{00000000-0005-0000-0000-00008A2E0000}"/>
    <cellStyle name="Normal 3 4 3 4 2 5 2" xfId="5717" xr:uid="{00000000-0005-0000-0000-00008B2E0000}"/>
    <cellStyle name="Normal 3 4 3 4 2 5 2 2" xfId="12913" xr:uid="{00000000-0005-0000-0000-00008C2E0000}"/>
    <cellStyle name="Normal 3 4 3 4 2 5 3" xfId="9315" xr:uid="{00000000-0005-0000-0000-00008D2E0000}"/>
    <cellStyle name="Normal 3 4 3 4 2 6" xfId="3965" xr:uid="{00000000-0005-0000-0000-00008E2E0000}"/>
    <cellStyle name="Normal 3 4 3 4 2 6 2" xfId="11161" xr:uid="{00000000-0005-0000-0000-00008F2E0000}"/>
    <cellStyle name="Normal 3 4 3 4 2 7" xfId="7563" xr:uid="{00000000-0005-0000-0000-0000902E0000}"/>
    <cellStyle name="Normal 3 4 3 4 3" xfId="510" xr:uid="{00000000-0005-0000-0000-0000912E0000}"/>
    <cellStyle name="Normal 3 4 3 4 3 2" xfId="1389" xr:uid="{00000000-0005-0000-0000-0000922E0000}"/>
    <cellStyle name="Normal 3 4 3 4 3 2 2" xfId="3141" xr:uid="{00000000-0005-0000-0000-0000932E0000}"/>
    <cellStyle name="Normal 3 4 3 4 3 2 2 2" xfId="6739" xr:uid="{00000000-0005-0000-0000-0000942E0000}"/>
    <cellStyle name="Normal 3 4 3 4 3 2 2 2 2" xfId="13935" xr:uid="{00000000-0005-0000-0000-0000952E0000}"/>
    <cellStyle name="Normal 3 4 3 4 3 2 2 3" xfId="10337" xr:uid="{00000000-0005-0000-0000-0000962E0000}"/>
    <cellStyle name="Normal 3 4 3 4 3 2 3" xfId="4987" xr:uid="{00000000-0005-0000-0000-0000972E0000}"/>
    <cellStyle name="Normal 3 4 3 4 3 2 3 2" xfId="12183" xr:uid="{00000000-0005-0000-0000-0000982E0000}"/>
    <cellStyle name="Normal 3 4 3 4 3 2 4" xfId="8585" xr:uid="{00000000-0005-0000-0000-0000992E0000}"/>
    <cellStyle name="Normal 3 4 3 4 3 3" xfId="2265" xr:uid="{00000000-0005-0000-0000-00009A2E0000}"/>
    <cellStyle name="Normal 3 4 3 4 3 3 2" xfId="5863" xr:uid="{00000000-0005-0000-0000-00009B2E0000}"/>
    <cellStyle name="Normal 3 4 3 4 3 3 2 2" xfId="13059" xr:uid="{00000000-0005-0000-0000-00009C2E0000}"/>
    <cellStyle name="Normal 3 4 3 4 3 3 3" xfId="9461" xr:uid="{00000000-0005-0000-0000-00009D2E0000}"/>
    <cellStyle name="Normal 3 4 3 4 3 4" xfId="4111" xr:uid="{00000000-0005-0000-0000-00009E2E0000}"/>
    <cellStyle name="Normal 3 4 3 4 3 4 2" xfId="11307" xr:uid="{00000000-0005-0000-0000-00009F2E0000}"/>
    <cellStyle name="Normal 3 4 3 4 3 5" xfId="7709" xr:uid="{00000000-0005-0000-0000-0000A02E0000}"/>
    <cellStyle name="Normal 3 4 3 4 4" xfId="805" xr:uid="{00000000-0005-0000-0000-0000A12E0000}"/>
    <cellStyle name="Normal 3 4 3 4 4 2" xfId="1681" xr:uid="{00000000-0005-0000-0000-0000A22E0000}"/>
    <cellStyle name="Normal 3 4 3 4 4 2 2" xfId="3433" xr:uid="{00000000-0005-0000-0000-0000A32E0000}"/>
    <cellStyle name="Normal 3 4 3 4 4 2 2 2" xfId="7031" xr:uid="{00000000-0005-0000-0000-0000A42E0000}"/>
    <cellStyle name="Normal 3 4 3 4 4 2 2 2 2" xfId="14227" xr:uid="{00000000-0005-0000-0000-0000A52E0000}"/>
    <cellStyle name="Normal 3 4 3 4 4 2 2 3" xfId="10629" xr:uid="{00000000-0005-0000-0000-0000A62E0000}"/>
    <cellStyle name="Normal 3 4 3 4 4 2 3" xfId="5279" xr:uid="{00000000-0005-0000-0000-0000A72E0000}"/>
    <cellStyle name="Normal 3 4 3 4 4 2 3 2" xfId="12475" xr:uid="{00000000-0005-0000-0000-0000A82E0000}"/>
    <cellStyle name="Normal 3 4 3 4 4 2 4" xfId="8877" xr:uid="{00000000-0005-0000-0000-0000A92E0000}"/>
    <cellStyle name="Normal 3 4 3 4 4 3" xfId="2557" xr:uid="{00000000-0005-0000-0000-0000AA2E0000}"/>
    <cellStyle name="Normal 3 4 3 4 4 3 2" xfId="6155" xr:uid="{00000000-0005-0000-0000-0000AB2E0000}"/>
    <cellStyle name="Normal 3 4 3 4 4 3 2 2" xfId="13351" xr:uid="{00000000-0005-0000-0000-0000AC2E0000}"/>
    <cellStyle name="Normal 3 4 3 4 4 3 3" xfId="9753" xr:uid="{00000000-0005-0000-0000-0000AD2E0000}"/>
    <cellStyle name="Normal 3 4 3 4 4 4" xfId="4403" xr:uid="{00000000-0005-0000-0000-0000AE2E0000}"/>
    <cellStyle name="Normal 3 4 3 4 4 4 2" xfId="11599" xr:uid="{00000000-0005-0000-0000-0000AF2E0000}"/>
    <cellStyle name="Normal 3 4 3 4 4 5" xfId="8001" xr:uid="{00000000-0005-0000-0000-0000B02E0000}"/>
    <cellStyle name="Normal 3 4 3 4 5" xfId="1097" xr:uid="{00000000-0005-0000-0000-0000B12E0000}"/>
    <cellStyle name="Normal 3 4 3 4 5 2" xfId="2849" xr:uid="{00000000-0005-0000-0000-0000B22E0000}"/>
    <cellStyle name="Normal 3 4 3 4 5 2 2" xfId="6447" xr:uid="{00000000-0005-0000-0000-0000B32E0000}"/>
    <cellStyle name="Normal 3 4 3 4 5 2 2 2" xfId="13643" xr:uid="{00000000-0005-0000-0000-0000B42E0000}"/>
    <cellStyle name="Normal 3 4 3 4 5 2 3" xfId="10045" xr:uid="{00000000-0005-0000-0000-0000B52E0000}"/>
    <cellStyle name="Normal 3 4 3 4 5 3" xfId="4695" xr:uid="{00000000-0005-0000-0000-0000B62E0000}"/>
    <cellStyle name="Normal 3 4 3 4 5 3 2" xfId="11891" xr:uid="{00000000-0005-0000-0000-0000B72E0000}"/>
    <cellStyle name="Normal 3 4 3 4 5 4" xfId="8293" xr:uid="{00000000-0005-0000-0000-0000B82E0000}"/>
    <cellStyle name="Normal 3 4 3 4 6" xfId="1973" xr:uid="{00000000-0005-0000-0000-0000B92E0000}"/>
    <cellStyle name="Normal 3 4 3 4 6 2" xfId="5571" xr:uid="{00000000-0005-0000-0000-0000BA2E0000}"/>
    <cellStyle name="Normal 3 4 3 4 6 2 2" xfId="12767" xr:uid="{00000000-0005-0000-0000-0000BB2E0000}"/>
    <cellStyle name="Normal 3 4 3 4 6 3" xfId="9169" xr:uid="{00000000-0005-0000-0000-0000BC2E0000}"/>
    <cellStyle name="Normal 3 4 3 4 7" xfId="3819" xr:uid="{00000000-0005-0000-0000-0000BD2E0000}"/>
    <cellStyle name="Normal 3 4 3 4 7 2" xfId="11015" xr:uid="{00000000-0005-0000-0000-0000BE2E0000}"/>
    <cellStyle name="Normal 3 4 3 4 8" xfId="7417" xr:uid="{00000000-0005-0000-0000-0000BF2E0000}"/>
    <cellStyle name="Normal 3 4 3 5" xfId="284" xr:uid="{00000000-0005-0000-0000-0000C02E0000}"/>
    <cellStyle name="Normal 3 4 3 5 2" xfId="576" xr:uid="{00000000-0005-0000-0000-0000C12E0000}"/>
    <cellStyle name="Normal 3 4 3 5 2 2" xfId="1455" xr:uid="{00000000-0005-0000-0000-0000C22E0000}"/>
    <cellStyle name="Normal 3 4 3 5 2 2 2" xfId="3207" xr:uid="{00000000-0005-0000-0000-0000C32E0000}"/>
    <cellStyle name="Normal 3 4 3 5 2 2 2 2" xfId="6805" xr:uid="{00000000-0005-0000-0000-0000C42E0000}"/>
    <cellStyle name="Normal 3 4 3 5 2 2 2 2 2" xfId="14001" xr:uid="{00000000-0005-0000-0000-0000C52E0000}"/>
    <cellStyle name="Normal 3 4 3 5 2 2 2 3" xfId="10403" xr:uid="{00000000-0005-0000-0000-0000C62E0000}"/>
    <cellStyle name="Normal 3 4 3 5 2 2 3" xfId="5053" xr:uid="{00000000-0005-0000-0000-0000C72E0000}"/>
    <cellStyle name="Normal 3 4 3 5 2 2 3 2" xfId="12249" xr:uid="{00000000-0005-0000-0000-0000C82E0000}"/>
    <cellStyle name="Normal 3 4 3 5 2 2 4" xfId="8651" xr:uid="{00000000-0005-0000-0000-0000C92E0000}"/>
    <cellStyle name="Normal 3 4 3 5 2 3" xfId="2331" xr:uid="{00000000-0005-0000-0000-0000CA2E0000}"/>
    <cellStyle name="Normal 3 4 3 5 2 3 2" xfId="5929" xr:uid="{00000000-0005-0000-0000-0000CB2E0000}"/>
    <cellStyle name="Normal 3 4 3 5 2 3 2 2" xfId="13125" xr:uid="{00000000-0005-0000-0000-0000CC2E0000}"/>
    <cellStyle name="Normal 3 4 3 5 2 3 3" xfId="9527" xr:uid="{00000000-0005-0000-0000-0000CD2E0000}"/>
    <cellStyle name="Normal 3 4 3 5 2 4" xfId="4177" xr:uid="{00000000-0005-0000-0000-0000CE2E0000}"/>
    <cellStyle name="Normal 3 4 3 5 2 4 2" xfId="11373" xr:uid="{00000000-0005-0000-0000-0000CF2E0000}"/>
    <cellStyle name="Normal 3 4 3 5 2 5" xfId="7775" xr:uid="{00000000-0005-0000-0000-0000D02E0000}"/>
    <cellStyle name="Normal 3 4 3 5 3" xfId="871" xr:uid="{00000000-0005-0000-0000-0000D12E0000}"/>
    <cellStyle name="Normal 3 4 3 5 3 2" xfId="1747" xr:uid="{00000000-0005-0000-0000-0000D22E0000}"/>
    <cellStyle name="Normal 3 4 3 5 3 2 2" xfId="3499" xr:uid="{00000000-0005-0000-0000-0000D32E0000}"/>
    <cellStyle name="Normal 3 4 3 5 3 2 2 2" xfId="7097" xr:uid="{00000000-0005-0000-0000-0000D42E0000}"/>
    <cellStyle name="Normal 3 4 3 5 3 2 2 2 2" xfId="14293" xr:uid="{00000000-0005-0000-0000-0000D52E0000}"/>
    <cellStyle name="Normal 3 4 3 5 3 2 2 3" xfId="10695" xr:uid="{00000000-0005-0000-0000-0000D62E0000}"/>
    <cellStyle name="Normal 3 4 3 5 3 2 3" xfId="5345" xr:uid="{00000000-0005-0000-0000-0000D72E0000}"/>
    <cellStyle name="Normal 3 4 3 5 3 2 3 2" xfId="12541" xr:uid="{00000000-0005-0000-0000-0000D82E0000}"/>
    <cellStyle name="Normal 3 4 3 5 3 2 4" xfId="8943" xr:uid="{00000000-0005-0000-0000-0000D92E0000}"/>
    <cellStyle name="Normal 3 4 3 5 3 3" xfId="2623" xr:uid="{00000000-0005-0000-0000-0000DA2E0000}"/>
    <cellStyle name="Normal 3 4 3 5 3 3 2" xfId="6221" xr:uid="{00000000-0005-0000-0000-0000DB2E0000}"/>
    <cellStyle name="Normal 3 4 3 5 3 3 2 2" xfId="13417" xr:uid="{00000000-0005-0000-0000-0000DC2E0000}"/>
    <cellStyle name="Normal 3 4 3 5 3 3 3" xfId="9819" xr:uid="{00000000-0005-0000-0000-0000DD2E0000}"/>
    <cellStyle name="Normal 3 4 3 5 3 4" xfId="4469" xr:uid="{00000000-0005-0000-0000-0000DE2E0000}"/>
    <cellStyle name="Normal 3 4 3 5 3 4 2" xfId="11665" xr:uid="{00000000-0005-0000-0000-0000DF2E0000}"/>
    <cellStyle name="Normal 3 4 3 5 3 5" xfId="8067" xr:uid="{00000000-0005-0000-0000-0000E02E0000}"/>
    <cellStyle name="Normal 3 4 3 5 4" xfId="1163" xr:uid="{00000000-0005-0000-0000-0000E12E0000}"/>
    <cellStyle name="Normal 3 4 3 5 4 2" xfId="2915" xr:uid="{00000000-0005-0000-0000-0000E22E0000}"/>
    <cellStyle name="Normal 3 4 3 5 4 2 2" xfId="6513" xr:uid="{00000000-0005-0000-0000-0000E32E0000}"/>
    <cellStyle name="Normal 3 4 3 5 4 2 2 2" xfId="13709" xr:uid="{00000000-0005-0000-0000-0000E42E0000}"/>
    <cellStyle name="Normal 3 4 3 5 4 2 3" xfId="10111" xr:uid="{00000000-0005-0000-0000-0000E52E0000}"/>
    <cellStyle name="Normal 3 4 3 5 4 3" xfId="4761" xr:uid="{00000000-0005-0000-0000-0000E62E0000}"/>
    <cellStyle name="Normal 3 4 3 5 4 3 2" xfId="11957" xr:uid="{00000000-0005-0000-0000-0000E72E0000}"/>
    <cellStyle name="Normal 3 4 3 5 4 4" xfId="8359" xr:uid="{00000000-0005-0000-0000-0000E82E0000}"/>
    <cellStyle name="Normal 3 4 3 5 5" xfId="2039" xr:uid="{00000000-0005-0000-0000-0000E92E0000}"/>
    <cellStyle name="Normal 3 4 3 5 5 2" xfId="5637" xr:uid="{00000000-0005-0000-0000-0000EA2E0000}"/>
    <cellStyle name="Normal 3 4 3 5 5 2 2" xfId="12833" xr:uid="{00000000-0005-0000-0000-0000EB2E0000}"/>
    <cellStyle name="Normal 3 4 3 5 5 3" xfId="9235" xr:uid="{00000000-0005-0000-0000-0000EC2E0000}"/>
    <cellStyle name="Normal 3 4 3 5 6" xfId="3885" xr:uid="{00000000-0005-0000-0000-0000ED2E0000}"/>
    <cellStyle name="Normal 3 4 3 5 6 2" xfId="11081" xr:uid="{00000000-0005-0000-0000-0000EE2E0000}"/>
    <cellStyle name="Normal 3 4 3 5 7" xfId="7483" xr:uid="{00000000-0005-0000-0000-0000EF2E0000}"/>
    <cellStyle name="Normal 3 4 3 6" xfId="430" xr:uid="{00000000-0005-0000-0000-0000F02E0000}"/>
    <cellStyle name="Normal 3 4 3 6 2" xfId="1309" xr:uid="{00000000-0005-0000-0000-0000F12E0000}"/>
    <cellStyle name="Normal 3 4 3 6 2 2" xfId="3061" xr:uid="{00000000-0005-0000-0000-0000F22E0000}"/>
    <cellStyle name="Normal 3 4 3 6 2 2 2" xfId="6659" xr:uid="{00000000-0005-0000-0000-0000F32E0000}"/>
    <cellStyle name="Normal 3 4 3 6 2 2 2 2" xfId="13855" xr:uid="{00000000-0005-0000-0000-0000F42E0000}"/>
    <cellStyle name="Normal 3 4 3 6 2 2 3" xfId="10257" xr:uid="{00000000-0005-0000-0000-0000F52E0000}"/>
    <cellStyle name="Normal 3 4 3 6 2 3" xfId="4907" xr:uid="{00000000-0005-0000-0000-0000F62E0000}"/>
    <cellStyle name="Normal 3 4 3 6 2 3 2" xfId="12103" xr:uid="{00000000-0005-0000-0000-0000F72E0000}"/>
    <cellStyle name="Normal 3 4 3 6 2 4" xfId="8505" xr:uid="{00000000-0005-0000-0000-0000F82E0000}"/>
    <cellStyle name="Normal 3 4 3 6 3" xfId="2185" xr:uid="{00000000-0005-0000-0000-0000F92E0000}"/>
    <cellStyle name="Normal 3 4 3 6 3 2" xfId="5783" xr:uid="{00000000-0005-0000-0000-0000FA2E0000}"/>
    <cellStyle name="Normal 3 4 3 6 3 2 2" xfId="12979" xr:uid="{00000000-0005-0000-0000-0000FB2E0000}"/>
    <cellStyle name="Normal 3 4 3 6 3 3" xfId="9381" xr:uid="{00000000-0005-0000-0000-0000FC2E0000}"/>
    <cellStyle name="Normal 3 4 3 6 4" xfId="4031" xr:uid="{00000000-0005-0000-0000-0000FD2E0000}"/>
    <cellStyle name="Normal 3 4 3 6 4 2" xfId="11227" xr:uid="{00000000-0005-0000-0000-0000FE2E0000}"/>
    <cellStyle name="Normal 3 4 3 6 5" xfId="7629" xr:uid="{00000000-0005-0000-0000-0000FF2E0000}"/>
    <cellStyle name="Normal 3 4 3 7" xfId="725" xr:uid="{00000000-0005-0000-0000-0000002F0000}"/>
    <cellStyle name="Normal 3 4 3 7 2" xfId="1601" xr:uid="{00000000-0005-0000-0000-0000012F0000}"/>
    <cellStyle name="Normal 3 4 3 7 2 2" xfId="3353" xr:uid="{00000000-0005-0000-0000-0000022F0000}"/>
    <cellStyle name="Normal 3 4 3 7 2 2 2" xfId="6951" xr:uid="{00000000-0005-0000-0000-0000032F0000}"/>
    <cellStyle name="Normal 3 4 3 7 2 2 2 2" xfId="14147" xr:uid="{00000000-0005-0000-0000-0000042F0000}"/>
    <cellStyle name="Normal 3 4 3 7 2 2 3" xfId="10549" xr:uid="{00000000-0005-0000-0000-0000052F0000}"/>
    <cellStyle name="Normal 3 4 3 7 2 3" xfId="5199" xr:uid="{00000000-0005-0000-0000-0000062F0000}"/>
    <cellStyle name="Normal 3 4 3 7 2 3 2" xfId="12395" xr:uid="{00000000-0005-0000-0000-0000072F0000}"/>
    <cellStyle name="Normal 3 4 3 7 2 4" xfId="8797" xr:uid="{00000000-0005-0000-0000-0000082F0000}"/>
    <cellStyle name="Normal 3 4 3 7 3" xfId="2477" xr:uid="{00000000-0005-0000-0000-0000092F0000}"/>
    <cellStyle name="Normal 3 4 3 7 3 2" xfId="6075" xr:uid="{00000000-0005-0000-0000-00000A2F0000}"/>
    <cellStyle name="Normal 3 4 3 7 3 2 2" xfId="13271" xr:uid="{00000000-0005-0000-0000-00000B2F0000}"/>
    <cellStyle name="Normal 3 4 3 7 3 3" xfId="9673" xr:uid="{00000000-0005-0000-0000-00000C2F0000}"/>
    <cellStyle name="Normal 3 4 3 7 4" xfId="4323" xr:uid="{00000000-0005-0000-0000-00000D2F0000}"/>
    <cellStyle name="Normal 3 4 3 7 4 2" xfId="11519" xr:uid="{00000000-0005-0000-0000-00000E2F0000}"/>
    <cellStyle name="Normal 3 4 3 7 5" xfId="7921" xr:uid="{00000000-0005-0000-0000-00000F2F0000}"/>
    <cellStyle name="Normal 3 4 3 8" xfId="1017" xr:uid="{00000000-0005-0000-0000-0000102F0000}"/>
    <cellStyle name="Normal 3 4 3 8 2" xfId="2769" xr:uid="{00000000-0005-0000-0000-0000112F0000}"/>
    <cellStyle name="Normal 3 4 3 8 2 2" xfId="6367" xr:uid="{00000000-0005-0000-0000-0000122F0000}"/>
    <cellStyle name="Normal 3 4 3 8 2 2 2" xfId="13563" xr:uid="{00000000-0005-0000-0000-0000132F0000}"/>
    <cellStyle name="Normal 3 4 3 8 2 3" xfId="9965" xr:uid="{00000000-0005-0000-0000-0000142F0000}"/>
    <cellStyle name="Normal 3 4 3 8 3" xfId="4615" xr:uid="{00000000-0005-0000-0000-0000152F0000}"/>
    <cellStyle name="Normal 3 4 3 8 3 2" xfId="11811" xr:uid="{00000000-0005-0000-0000-0000162F0000}"/>
    <cellStyle name="Normal 3 4 3 8 4" xfId="8213" xr:uid="{00000000-0005-0000-0000-0000172F0000}"/>
    <cellStyle name="Normal 3 4 3 9" xfId="1893" xr:uid="{00000000-0005-0000-0000-0000182F0000}"/>
    <cellStyle name="Normal 3 4 3 9 2" xfId="5491" xr:uid="{00000000-0005-0000-0000-0000192F0000}"/>
    <cellStyle name="Normal 3 4 3 9 2 2" xfId="12687" xr:uid="{00000000-0005-0000-0000-00001A2F0000}"/>
    <cellStyle name="Normal 3 4 3 9 3" xfId="9089" xr:uid="{00000000-0005-0000-0000-00001B2F0000}"/>
    <cellStyle name="Normal 3 4 4" xfId="60" xr:uid="{00000000-0005-0000-0000-00001C2F0000}"/>
    <cellStyle name="Normal 3 4 4 10" xfId="7353" xr:uid="{00000000-0005-0000-0000-00001D2F0000}"/>
    <cellStyle name="Normal 3 4 4 11" xfId="147" xr:uid="{00000000-0005-0000-0000-00001E2F0000}"/>
    <cellStyle name="Normal 3 4 4 2" xfId="232" xr:uid="{00000000-0005-0000-0000-00001F2F0000}"/>
    <cellStyle name="Normal 3 4 4 2 2" xfId="380" xr:uid="{00000000-0005-0000-0000-0000202F0000}"/>
    <cellStyle name="Normal 3 4 4 2 2 2" xfId="672" xr:uid="{00000000-0005-0000-0000-0000212F0000}"/>
    <cellStyle name="Normal 3 4 4 2 2 2 2" xfId="1551" xr:uid="{00000000-0005-0000-0000-0000222F0000}"/>
    <cellStyle name="Normal 3 4 4 2 2 2 2 2" xfId="3303" xr:uid="{00000000-0005-0000-0000-0000232F0000}"/>
    <cellStyle name="Normal 3 4 4 2 2 2 2 2 2" xfId="6901" xr:uid="{00000000-0005-0000-0000-0000242F0000}"/>
    <cellStyle name="Normal 3 4 4 2 2 2 2 2 2 2" xfId="14097" xr:uid="{00000000-0005-0000-0000-0000252F0000}"/>
    <cellStyle name="Normal 3 4 4 2 2 2 2 2 3" xfId="10499" xr:uid="{00000000-0005-0000-0000-0000262F0000}"/>
    <cellStyle name="Normal 3 4 4 2 2 2 2 3" xfId="5149" xr:uid="{00000000-0005-0000-0000-0000272F0000}"/>
    <cellStyle name="Normal 3 4 4 2 2 2 2 3 2" xfId="12345" xr:uid="{00000000-0005-0000-0000-0000282F0000}"/>
    <cellStyle name="Normal 3 4 4 2 2 2 2 4" xfId="8747" xr:uid="{00000000-0005-0000-0000-0000292F0000}"/>
    <cellStyle name="Normal 3 4 4 2 2 2 3" xfId="2427" xr:uid="{00000000-0005-0000-0000-00002A2F0000}"/>
    <cellStyle name="Normal 3 4 4 2 2 2 3 2" xfId="6025" xr:uid="{00000000-0005-0000-0000-00002B2F0000}"/>
    <cellStyle name="Normal 3 4 4 2 2 2 3 2 2" xfId="13221" xr:uid="{00000000-0005-0000-0000-00002C2F0000}"/>
    <cellStyle name="Normal 3 4 4 2 2 2 3 3" xfId="9623" xr:uid="{00000000-0005-0000-0000-00002D2F0000}"/>
    <cellStyle name="Normal 3 4 4 2 2 2 4" xfId="4273" xr:uid="{00000000-0005-0000-0000-00002E2F0000}"/>
    <cellStyle name="Normal 3 4 4 2 2 2 4 2" xfId="11469" xr:uid="{00000000-0005-0000-0000-00002F2F0000}"/>
    <cellStyle name="Normal 3 4 4 2 2 2 5" xfId="7871" xr:uid="{00000000-0005-0000-0000-0000302F0000}"/>
    <cellStyle name="Normal 3 4 4 2 2 3" xfId="967" xr:uid="{00000000-0005-0000-0000-0000312F0000}"/>
    <cellStyle name="Normal 3 4 4 2 2 3 2" xfId="1843" xr:uid="{00000000-0005-0000-0000-0000322F0000}"/>
    <cellStyle name="Normal 3 4 4 2 2 3 2 2" xfId="3595" xr:uid="{00000000-0005-0000-0000-0000332F0000}"/>
    <cellStyle name="Normal 3 4 4 2 2 3 2 2 2" xfId="7193" xr:uid="{00000000-0005-0000-0000-0000342F0000}"/>
    <cellStyle name="Normal 3 4 4 2 2 3 2 2 2 2" xfId="14389" xr:uid="{00000000-0005-0000-0000-0000352F0000}"/>
    <cellStyle name="Normal 3 4 4 2 2 3 2 2 3" xfId="10791" xr:uid="{00000000-0005-0000-0000-0000362F0000}"/>
    <cellStyle name="Normal 3 4 4 2 2 3 2 3" xfId="5441" xr:uid="{00000000-0005-0000-0000-0000372F0000}"/>
    <cellStyle name="Normal 3 4 4 2 2 3 2 3 2" xfId="12637" xr:uid="{00000000-0005-0000-0000-0000382F0000}"/>
    <cellStyle name="Normal 3 4 4 2 2 3 2 4" xfId="9039" xr:uid="{00000000-0005-0000-0000-0000392F0000}"/>
    <cellStyle name="Normal 3 4 4 2 2 3 3" xfId="2719" xr:uid="{00000000-0005-0000-0000-00003A2F0000}"/>
    <cellStyle name="Normal 3 4 4 2 2 3 3 2" xfId="6317" xr:uid="{00000000-0005-0000-0000-00003B2F0000}"/>
    <cellStyle name="Normal 3 4 4 2 2 3 3 2 2" xfId="13513" xr:uid="{00000000-0005-0000-0000-00003C2F0000}"/>
    <cellStyle name="Normal 3 4 4 2 2 3 3 3" xfId="9915" xr:uid="{00000000-0005-0000-0000-00003D2F0000}"/>
    <cellStyle name="Normal 3 4 4 2 2 3 4" xfId="4565" xr:uid="{00000000-0005-0000-0000-00003E2F0000}"/>
    <cellStyle name="Normal 3 4 4 2 2 3 4 2" xfId="11761" xr:uid="{00000000-0005-0000-0000-00003F2F0000}"/>
    <cellStyle name="Normal 3 4 4 2 2 3 5" xfId="8163" xr:uid="{00000000-0005-0000-0000-0000402F0000}"/>
    <cellStyle name="Normal 3 4 4 2 2 4" xfId="1259" xr:uid="{00000000-0005-0000-0000-0000412F0000}"/>
    <cellStyle name="Normal 3 4 4 2 2 4 2" xfId="3011" xr:uid="{00000000-0005-0000-0000-0000422F0000}"/>
    <cellStyle name="Normal 3 4 4 2 2 4 2 2" xfId="6609" xr:uid="{00000000-0005-0000-0000-0000432F0000}"/>
    <cellStyle name="Normal 3 4 4 2 2 4 2 2 2" xfId="13805" xr:uid="{00000000-0005-0000-0000-0000442F0000}"/>
    <cellStyle name="Normal 3 4 4 2 2 4 2 3" xfId="10207" xr:uid="{00000000-0005-0000-0000-0000452F0000}"/>
    <cellStyle name="Normal 3 4 4 2 2 4 3" xfId="4857" xr:uid="{00000000-0005-0000-0000-0000462F0000}"/>
    <cellStyle name="Normal 3 4 4 2 2 4 3 2" xfId="12053" xr:uid="{00000000-0005-0000-0000-0000472F0000}"/>
    <cellStyle name="Normal 3 4 4 2 2 4 4" xfId="8455" xr:uid="{00000000-0005-0000-0000-0000482F0000}"/>
    <cellStyle name="Normal 3 4 4 2 2 5" xfId="2135" xr:uid="{00000000-0005-0000-0000-0000492F0000}"/>
    <cellStyle name="Normal 3 4 4 2 2 5 2" xfId="5733" xr:uid="{00000000-0005-0000-0000-00004A2F0000}"/>
    <cellStyle name="Normal 3 4 4 2 2 5 2 2" xfId="12929" xr:uid="{00000000-0005-0000-0000-00004B2F0000}"/>
    <cellStyle name="Normal 3 4 4 2 2 5 3" xfId="9331" xr:uid="{00000000-0005-0000-0000-00004C2F0000}"/>
    <cellStyle name="Normal 3 4 4 2 2 6" xfId="3981" xr:uid="{00000000-0005-0000-0000-00004D2F0000}"/>
    <cellStyle name="Normal 3 4 4 2 2 6 2" xfId="11177" xr:uid="{00000000-0005-0000-0000-00004E2F0000}"/>
    <cellStyle name="Normal 3 4 4 2 2 7" xfId="7579" xr:uid="{00000000-0005-0000-0000-00004F2F0000}"/>
    <cellStyle name="Normal 3 4 4 2 3" xfId="526" xr:uid="{00000000-0005-0000-0000-0000502F0000}"/>
    <cellStyle name="Normal 3 4 4 2 3 2" xfId="1405" xr:uid="{00000000-0005-0000-0000-0000512F0000}"/>
    <cellStyle name="Normal 3 4 4 2 3 2 2" xfId="3157" xr:uid="{00000000-0005-0000-0000-0000522F0000}"/>
    <cellStyle name="Normal 3 4 4 2 3 2 2 2" xfId="6755" xr:uid="{00000000-0005-0000-0000-0000532F0000}"/>
    <cellStyle name="Normal 3 4 4 2 3 2 2 2 2" xfId="13951" xr:uid="{00000000-0005-0000-0000-0000542F0000}"/>
    <cellStyle name="Normal 3 4 4 2 3 2 2 3" xfId="10353" xr:uid="{00000000-0005-0000-0000-0000552F0000}"/>
    <cellStyle name="Normal 3 4 4 2 3 2 3" xfId="5003" xr:uid="{00000000-0005-0000-0000-0000562F0000}"/>
    <cellStyle name="Normal 3 4 4 2 3 2 3 2" xfId="12199" xr:uid="{00000000-0005-0000-0000-0000572F0000}"/>
    <cellStyle name="Normal 3 4 4 2 3 2 4" xfId="8601" xr:uid="{00000000-0005-0000-0000-0000582F0000}"/>
    <cellStyle name="Normal 3 4 4 2 3 3" xfId="2281" xr:uid="{00000000-0005-0000-0000-0000592F0000}"/>
    <cellStyle name="Normal 3 4 4 2 3 3 2" xfId="5879" xr:uid="{00000000-0005-0000-0000-00005A2F0000}"/>
    <cellStyle name="Normal 3 4 4 2 3 3 2 2" xfId="13075" xr:uid="{00000000-0005-0000-0000-00005B2F0000}"/>
    <cellStyle name="Normal 3 4 4 2 3 3 3" xfId="9477" xr:uid="{00000000-0005-0000-0000-00005C2F0000}"/>
    <cellStyle name="Normal 3 4 4 2 3 4" xfId="4127" xr:uid="{00000000-0005-0000-0000-00005D2F0000}"/>
    <cellStyle name="Normal 3 4 4 2 3 4 2" xfId="11323" xr:uid="{00000000-0005-0000-0000-00005E2F0000}"/>
    <cellStyle name="Normal 3 4 4 2 3 5" xfId="7725" xr:uid="{00000000-0005-0000-0000-00005F2F0000}"/>
    <cellStyle name="Normal 3 4 4 2 4" xfId="821" xr:uid="{00000000-0005-0000-0000-0000602F0000}"/>
    <cellStyle name="Normal 3 4 4 2 4 2" xfId="1697" xr:uid="{00000000-0005-0000-0000-0000612F0000}"/>
    <cellStyle name="Normal 3 4 4 2 4 2 2" xfId="3449" xr:uid="{00000000-0005-0000-0000-0000622F0000}"/>
    <cellStyle name="Normal 3 4 4 2 4 2 2 2" xfId="7047" xr:uid="{00000000-0005-0000-0000-0000632F0000}"/>
    <cellStyle name="Normal 3 4 4 2 4 2 2 2 2" xfId="14243" xr:uid="{00000000-0005-0000-0000-0000642F0000}"/>
    <cellStyle name="Normal 3 4 4 2 4 2 2 3" xfId="10645" xr:uid="{00000000-0005-0000-0000-0000652F0000}"/>
    <cellStyle name="Normal 3 4 4 2 4 2 3" xfId="5295" xr:uid="{00000000-0005-0000-0000-0000662F0000}"/>
    <cellStyle name="Normal 3 4 4 2 4 2 3 2" xfId="12491" xr:uid="{00000000-0005-0000-0000-0000672F0000}"/>
    <cellStyle name="Normal 3 4 4 2 4 2 4" xfId="8893" xr:uid="{00000000-0005-0000-0000-0000682F0000}"/>
    <cellStyle name="Normal 3 4 4 2 4 3" xfId="2573" xr:uid="{00000000-0005-0000-0000-0000692F0000}"/>
    <cellStyle name="Normal 3 4 4 2 4 3 2" xfId="6171" xr:uid="{00000000-0005-0000-0000-00006A2F0000}"/>
    <cellStyle name="Normal 3 4 4 2 4 3 2 2" xfId="13367" xr:uid="{00000000-0005-0000-0000-00006B2F0000}"/>
    <cellStyle name="Normal 3 4 4 2 4 3 3" xfId="9769" xr:uid="{00000000-0005-0000-0000-00006C2F0000}"/>
    <cellStyle name="Normal 3 4 4 2 4 4" xfId="4419" xr:uid="{00000000-0005-0000-0000-00006D2F0000}"/>
    <cellStyle name="Normal 3 4 4 2 4 4 2" xfId="11615" xr:uid="{00000000-0005-0000-0000-00006E2F0000}"/>
    <cellStyle name="Normal 3 4 4 2 4 5" xfId="8017" xr:uid="{00000000-0005-0000-0000-00006F2F0000}"/>
    <cellStyle name="Normal 3 4 4 2 5" xfId="1113" xr:uid="{00000000-0005-0000-0000-0000702F0000}"/>
    <cellStyle name="Normal 3 4 4 2 5 2" xfId="2865" xr:uid="{00000000-0005-0000-0000-0000712F0000}"/>
    <cellStyle name="Normal 3 4 4 2 5 2 2" xfId="6463" xr:uid="{00000000-0005-0000-0000-0000722F0000}"/>
    <cellStyle name="Normal 3 4 4 2 5 2 2 2" xfId="13659" xr:uid="{00000000-0005-0000-0000-0000732F0000}"/>
    <cellStyle name="Normal 3 4 4 2 5 2 3" xfId="10061" xr:uid="{00000000-0005-0000-0000-0000742F0000}"/>
    <cellStyle name="Normal 3 4 4 2 5 3" xfId="4711" xr:uid="{00000000-0005-0000-0000-0000752F0000}"/>
    <cellStyle name="Normal 3 4 4 2 5 3 2" xfId="11907" xr:uid="{00000000-0005-0000-0000-0000762F0000}"/>
    <cellStyle name="Normal 3 4 4 2 5 4" xfId="8309" xr:uid="{00000000-0005-0000-0000-0000772F0000}"/>
    <cellStyle name="Normal 3 4 4 2 6" xfId="1989" xr:uid="{00000000-0005-0000-0000-0000782F0000}"/>
    <cellStyle name="Normal 3 4 4 2 6 2" xfId="5587" xr:uid="{00000000-0005-0000-0000-0000792F0000}"/>
    <cellStyle name="Normal 3 4 4 2 6 2 2" xfId="12783" xr:uid="{00000000-0005-0000-0000-00007A2F0000}"/>
    <cellStyle name="Normal 3 4 4 2 6 3" xfId="9185" xr:uid="{00000000-0005-0000-0000-00007B2F0000}"/>
    <cellStyle name="Normal 3 4 4 2 7" xfId="3835" xr:uid="{00000000-0005-0000-0000-00007C2F0000}"/>
    <cellStyle name="Normal 3 4 4 2 7 2" xfId="11031" xr:uid="{00000000-0005-0000-0000-00007D2F0000}"/>
    <cellStyle name="Normal 3 4 4 2 8" xfId="7433" xr:uid="{00000000-0005-0000-0000-00007E2F0000}"/>
    <cellStyle name="Normal 3 4 4 3" xfId="300" xr:uid="{00000000-0005-0000-0000-00007F2F0000}"/>
    <cellStyle name="Normal 3 4 4 3 2" xfId="592" xr:uid="{00000000-0005-0000-0000-0000802F0000}"/>
    <cellStyle name="Normal 3 4 4 3 2 2" xfId="1471" xr:uid="{00000000-0005-0000-0000-0000812F0000}"/>
    <cellStyle name="Normal 3 4 4 3 2 2 2" xfId="3223" xr:uid="{00000000-0005-0000-0000-0000822F0000}"/>
    <cellStyle name="Normal 3 4 4 3 2 2 2 2" xfId="6821" xr:uid="{00000000-0005-0000-0000-0000832F0000}"/>
    <cellStyle name="Normal 3 4 4 3 2 2 2 2 2" xfId="14017" xr:uid="{00000000-0005-0000-0000-0000842F0000}"/>
    <cellStyle name="Normal 3 4 4 3 2 2 2 3" xfId="10419" xr:uid="{00000000-0005-0000-0000-0000852F0000}"/>
    <cellStyle name="Normal 3 4 4 3 2 2 3" xfId="5069" xr:uid="{00000000-0005-0000-0000-0000862F0000}"/>
    <cellStyle name="Normal 3 4 4 3 2 2 3 2" xfId="12265" xr:uid="{00000000-0005-0000-0000-0000872F0000}"/>
    <cellStyle name="Normal 3 4 4 3 2 2 4" xfId="8667" xr:uid="{00000000-0005-0000-0000-0000882F0000}"/>
    <cellStyle name="Normal 3 4 4 3 2 3" xfId="2347" xr:uid="{00000000-0005-0000-0000-0000892F0000}"/>
    <cellStyle name="Normal 3 4 4 3 2 3 2" xfId="5945" xr:uid="{00000000-0005-0000-0000-00008A2F0000}"/>
    <cellStyle name="Normal 3 4 4 3 2 3 2 2" xfId="13141" xr:uid="{00000000-0005-0000-0000-00008B2F0000}"/>
    <cellStyle name="Normal 3 4 4 3 2 3 3" xfId="9543" xr:uid="{00000000-0005-0000-0000-00008C2F0000}"/>
    <cellStyle name="Normal 3 4 4 3 2 4" xfId="4193" xr:uid="{00000000-0005-0000-0000-00008D2F0000}"/>
    <cellStyle name="Normal 3 4 4 3 2 4 2" xfId="11389" xr:uid="{00000000-0005-0000-0000-00008E2F0000}"/>
    <cellStyle name="Normal 3 4 4 3 2 5" xfId="7791" xr:uid="{00000000-0005-0000-0000-00008F2F0000}"/>
    <cellStyle name="Normal 3 4 4 3 3" xfId="887" xr:uid="{00000000-0005-0000-0000-0000902F0000}"/>
    <cellStyle name="Normal 3 4 4 3 3 2" xfId="1763" xr:uid="{00000000-0005-0000-0000-0000912F0000}"/>
    <cellStyle name="Normal 3 4 4 3 3 2 2" xfId="3515" xr:uid="{00000000-0005-0000-0000-0000922F0000}"/>
    <cellStyle name="Normal 3 4 4 3 3 2 2 2" xfId="7113" xr:uid="{00000000-0005-0000-0000-0000932F0000}"/>
    <cellStyle name="Normal 3 4 4 3 3 2 2 2 2" xfId="14309" xr:uid="{00000000-0005-0000-0000-0000942F0000}"/>
    <cellStyle name="Normal 3 4 4 3 3 2 2 3" xfId="10711" xr:uid="{00000000-0005-0000-0000-0000952F0000}"/>
    <cellStyle name="Normal 3 4 4 3 3 2 3" xfId="5361" xr:uid="{00000000-0005-0000-0000-0000962F0000}"/>
    <cellStyle name="Normal 3 4 4 3 3 2 3 2" xfId="12557" xr:uid="{00000000-0005-0000-0000-0000972F0000}"/>
    <cellStyle name="Normal 3 4 4 3 3 2 4" xfId="8959" xr:uid="{00000000-0005-0000-0000-0000982F0000}"/>
    <cellStyle name="Normal 3 4 4 3 3 3" xfId="2639" xr:uid="{00000000-0005-0000-0000-0000992F0000}"/>
    <cellStyle name="Normal 3 4 4 3 3 3 2" xfId="6237" xr:uid="{00000000-0005-0000-0000-00009A2F0000}"/>
    <cellStyle name="Normal 3 4 4 3 3 3 2 2" xfId="13433" xr:uid="{00000000-0005-0000-0000-00009B2F0000}"/>
    <cellStyle name="Normal 3 4 4 3 3 3 3" xfId="9835" xr:uid="{00000000-0005-0000-0000-00009C2F0000}"/>
    <cellStyle name="Normal 3 4 4 3 3 4" xfId="4485" xr:uid="{00000000-0005-0000-0000-00009D2F0000}"/>
    <cellStyle name="Normal 3 4 4 3 3 4 2" xfId="11681" xr:uid="{00000000-0005-0000-0000-00009E2F0000}"/>
    <cellStyle name="Normal 3 4 4 3 3 5" xfId="8083" xr:uid="{00000000-0005-0000-0000-00009F2F0000}"/>
    <cellStyle name="Normal 3 4 4 3 4" xfId="1179" xr:uid="{00000000-0005-0000-0000-0000A02F0000}"/>
    <cellStyle name="Normal 3 4 4 3 4 2" xfId="2931" xr:uid="{00000000-0005-0000-0000-0000A12F0000}"/>
    <cellStyle name="Normal 3 4 4 3 4 2 2" xfId="6529" xr:uid="{00000000-0005-0000-0000-0000A22F0000}"/>
    <cellStyle name="Normal 3 4 4 3 4 2 2 2" xfId="13725" xr:uid="{00000000-0005-0000-0000-0000A32F0000}"/>
    <cellStyle name="Normal 3 4 4 3 4 2 3" xfId="10127" xr:uid="{00000000-0005-0000-0000-0000A42F0000}"/>
    <cellStyle name="Normal 3 4 4 3 4 3" xfId="4777" xr:uid="{00000000-0005-0000-0000-0000A52F0000}"/>
    <cellStyle name="Normal 3 4 4 3 4 3 2" xfId="11973" xr:uid="{00000000-0005-0000-0000-0000A62F0000}"/>
    <cellStyle name="Normal 3 4 4 3 4 4" xfId="8375" xr:uid="{00000000-0005-0000-0000-0000A72F0000}"/>
    <cellStyle name="Normal 3 4 4 3 5" xfId="2055" xr:uid="{00000000-0005-0000-0000-0000A82F0000}"/>
    <cellStyle name="Normal 3 4 4 3 5 2" xfId="5653" xr:uid="{00000000-0005-0000-0000-0000A92F0000}"/>
    <cellStyle name="Normal 3 4 4 3 5 2 2" xfId="12849" xr:uid="{00000000-0005-0000-0000-0000AA2F0000}"/>
    <cellStyle name="Normal 3 4 4 3 5 3" xfId="9251" xr:uid="{00000000-0005-0000-0000-0000AB2F0000}"/>
    <cellStyle name="Normal 3 4 4 3 6" xfId="3901" xr:uid="{00000000-0005-0000-0000-0000AC2F0000}"/>
    <cellStyle name="Normal 3 4 4 3 6 2" xfId="11097" xr:uid="{00000000-0005-0000-0000-0000AD2F0000}"/>
    <cellStyle name="Normal 3 4 4 3 7" xfId="7499" xr:uid="{00000000-0005-0000-0000-0000AE2F0000}"/>
    <cellStyle name="Normal 3 4 4 4" xfId="446" xr:uid="{00000000-0005-0000-0000-0000AF2F0000}"/>
    <cellStyle name="Normal 3 4 4 4 2" xfId="1325" xr:uid="{00000000-0005-0000-0000-0000B02F0000}"/>
    <cellStyle name="Normal 3 4 4 4 2 2" xfId="3077" xr:uid="{00000000-0005-0000-0000-0000B12F0000}"/>
    <cellStyle name="Normal 3 4 4 4 2 2 2" xfId="6675" xr:uid="{00000000-0005-0000-0000-0000B22F0000}"/>
    <cellStyle name="Normal 3 4 4 4 2 2 2 2" xfId="13871" xr:uid="{00000000-0005-0000-0000-0000B32F0000}"/>
    <cellStyle name="Normal 3 4 4 4 2 2 3" xfId="10273" xr:uid="{00000000-0005-0000-0000-0000B42F0000}"/>
    <cellStyle name="Normal 3 4 4 4 2 3" xfId="4923" xr:uid="{00000000-0005-0000-0000-0000B52F0000}"/>
    <cellStyle name="Normal 3 4 4 4 2 3 2" xfId="12119" xr:uid="{00000000-0005-0000-0000-0000B62F0000}"/>
    <cellStyle name="Normal 3 4 4 4 2 4" xfId="8521" xr:uid="{00000000-0005-0000-0000-0000B72F0000}"/>
    <cellStyle name="Normal 3 4 4 4 3" xfId="2201" xr:uid="{00000000-0005-0000-0000-0000B82F0000}"/>
    <cellStyle name="Normal 3 4 4 4 3 2" xfId="5799" xr:uid="{00000000-0005-0000-0000-0000B92F0000}"/>
    <cellStyle name="Normal 3 4 4 4 3 2 2" xfId="12995" xr:uid="{00000000-0005-0000-0000-0000BA2F0000}"/>
    <cellStyle name="Normal 3 4 4 4 3 3" xfId="9397" xr:uid="{00000000-0005-0000-0000-0000BB2F0000}"/>
    <cellStyle name="Normal 3 4 4 4 4" xfId="4047" xr:uid="{00000000-0005-0000-0000-0000BC2F0000}"/>
    <cellStyle name="Normal 3 4 4 4 4 2" xfId="11243" xr:uid="{00000000-0005-0000-0000-0000BD2F0000}"/>
    <cellStyle name="Normal 3 4 4 4 5" xfId="7645" xr:uid="{00000000-0005-0000-0000-0000BE2F0000}"/>
    <cellStyle name="Normal 3 4 4 5" xfId="741" xr:uid="{00000000-0005-0000-0000-0000BF2F0000}"/>
    <cellStyle name="Normal 3 4 4 5 2" xfId="1617" xr:uid="{00000000-0005-0000-0000-0000C02F0000}"/>
    <cellStyle name="Normal 3 4 4 5 2 2" xfId="3369" xr:uid="{00000000-0005-0000-0000-0000C12F0000}"/>
    <cellStyle name="Normal 3 4 4 5 2 2 2" xfId="6967" xr:uid="{00000000-0005-0000-0000-0000C22F0000}"/>
    <cellStyle name="Normal 3 4 4 5 2 2 2 2" xfId="14163" xr:uid="{00000000-0005-0000-0000-0000C32F0000}"/>
    <cellStyle name="Normal 3 4 4 5 2 2 3" xfId="10565" xr:uid="{00000000-0005-0000-0000-0000C42F0000}"/>
    <cellStyle name="Normal 3 4 4 5 2 3" xfId="5215" xr:uid="{00000000-0005-0000-0000-0000C52F0000}"/>
    <cellStyle name="Normal 3 4 4 5 2 3 2" xfId="12411" xr:uid="{00000000-0005-0000-0000-0000C62F0000}"/>
    <cellStyle name="Normal 3 4 4 5 2 4" xfId="8813" xr:uid="{00000000-0005-0000-0000-0000C72F0000}"/>
    <cellStyle name="Normal 3 4 4 5 3" xfId="2493" xr:uid="{00000000-0005-0000-0000-0000C82F0000}"/>
    <cellStyle name="Normal 3 4 4 5 3 2" xfId="6091" xr:uid="{00000000-0005-0000-0000-0000C92F0000}"/>
    <cellStyle name="Normal 3 4 4 5 3 2 2" xfId="13287" xr:uid="{00000000-0005-0000-0000-0000CA2F0000}"/>
    <cellStyle name="Normal 3 4 4 5 3 3" xfId="9689" xr:uid="{00000000-0005-0000-0000-0000CB2F0000}"/>
    <cellStyle name="Normal 3 4 4 5 4" xfId="4339" xr:uid="{00000000-0005-0000-0000-0000CC2F0000}"/>
    <cellStyle name="Normal 3 4 4 5 4 2" xfId="11535" xr:uid="{00000000-0005-0000-0000-0000CD2F0000}"/>
    <cellStyle name="Normal 3 4 4 5 5" xfId="7937" xr:uid="{00000000-0005-0000-0000-0000CE2F0000}"/>
    <cellStyle name="Normal 3 4 4 6" xfId="1033" xr:uid="{00000000-0005-0000-0000-0000CF2F0000}"/>
    <cellStyle name="Normal 3 4 4 6 2" xfId="2785" xr:uid="{00000000-0005-0000-0000-0000D02F0000}"/>
    <cellStyle name="Normal 3 4 4 6 2 2" xfId="6383" xr:uid="{00000000-0005-0000-0000-0000D12F0000}"/>
    <cellStyle name="Normal 3 4 4 6 2 2 2" xfId="13579" xr:uid="{00000000-0005-0000-0000-0000D22F0000}"/>
    <cellStyle name="Normal 3 4 4 6 2 3" xfId="9981" xr:uid="{00000000-0005-0000-0000-0000D32F0000}"/>
    <cellStyle name="Normal 3 4 4 6 3" xfId="4631" xr:uid="{00000000-0005-0000-0000-0000D42F0000}"/>
    <cellStyle name="Normal 3 4 4 6 3 2" xfId="11827" xr:uid="{00000000-0005-0000-0000-0000D52F0000}"/>
    <cellStyle name="Normal 3 4 4 6 4" xfId="8229" xr:uid="{00000000-0005-0000-0000-0000D62F0000}"/>
    <cellStyle name="Normal 3 4 4 7" xfId="1909" xr:uid="{00000000-0005-0000-0000-0000D72F0000}"/>
    <cellStyle name="Normal 3 4 4 7 2" xfId="5507" xr:uid="{00000000-0005-0000-0000-0000D82F0000}"/>
    <cellStyle name="Normal 3 4 4 7 2 2" xfId="12703" xr:uid="{00000000-0005-0000-0000-0000D92F0000}"/>
    <cellStyle name="Normal 3 4 4 7 3" xfId="9105" xr:uid="{00000000-0005-0000-0000-0000DA2F0000}"/>
    <cellStyle name="Normal 3 4 4 8" xfId="3675" xr:uid="{00000000-0005-0000-0000-0000DB2F0000}"/>
    <cellStyle name="Normal 3 4 4 8 2" xfId="7273" xr:uid="{00000000-0005-0000-0000-0000DC2F0000}"/>
    <cellStyle name="Normal 3 4 4 8 2 2" xfId="14469" xr:uid="{00000000-0005-0000-0000-0000DD2F0000}"/>
    <cellStyle name="Normal 3 4 4 8 3" xfId="10871" xr:uid="{00000000-0005-0000-0000-0000DE2F0000}"/>
    <cellStyle name="Normal 3 4 4 9" xfId="3755" xr:uid="{00000000-0005-0000-0000-0000DF2F0000}"/>
    <cellStyle name="Normal 3 4 4 9 2" xfId="10951" xr:uid="{00000000-0005-0000-0000-0000E02F0000}"/>
    <cellStyle name="Normal 3 4 5" xfId="83" xr:uid="{00000000-0005-0000-0000-0000E12F0000}"/>
    <cellStyle name="Normal 3 4 5 10" xfId="7375" xr:uid="{00000000-0005-0000-0000-0000E22F0000}"/>
    <cellStyle name="Normal 3 4 5 11" xfId="170" xr:uid="{00000000-0005-0000-0000-0000E32F0000}"/>
    <cellStyle name="Normal 3 4 5 2" xfId="255" xr:uid="{00000000-0005-0000-0000-0000E42F0000}"/>
    <cellStyle name="Normal 3 4 5 2 2" xfId="402" xr:uid="{00000000-0005-0000-0000-0000E52F0000}"/>
    <cellStyle name="Normal 3 4 5 2 2 2" xfId="694" xr:uid="{00000000-0005-0000-0000-0000E62F0000}"/>
    <cellStyle name="Normal 3 4 5 2 2 2 2" xfId="1573" xr:uid="{00000000-0005-0000-0000-0000E72F0000}"/>
    <cellStyle name="Normal 3 4 5 2 2 2 2 2" xfId="3325" xr:uid="{00000000-0005-0000-0000-0000E82F0000}"/>
    <cellStyle name="Normal 3 4 5 2 2 2 2 2 2" xfId="6923" xr:uid="{00000000-0005-0000-0000-0000E92F0000}"/>
    <cellStyle name="Normal 3 4 5 2 2 2 2 2 2 2" xfId="14119" xr:uid="{00000000-0005-0000-0000-0000EA2F0000}"/>
    <cellStyle name="Normal 3 4 5 2 2 2 2 2 3" xfId="10521" xr:uid="{00000000-0005-0000-0000-0000EB2F0000}"/>
    <cellStyle name="Normal 3 4 5 2 2 2 2 3" xfId="5171" xr:uid="{00000000-0005-0000-0000-0000EC2F0000}"/>
    <cellStyle name="Normal 3 4 5 2 2 2 2 3 2" xfId="12367" xr:uid="{00000000-0005-0000-0000-0000ED2F0000}"/>
    <cellStyle name="Normal 3 4 5 2 2 2 2 4" xfId="8769" xr:uid="{00000000-0005-0000-0000-0000EE2F0000}"/>
    <cellStyle name="Normal 3 4 5 2 2 2 3" xfId="2449" xr:uid="{00000000-0005-0000-0000-0000EF2F0000}"/>
    <cellStyle name="Normal 3 4 5 2 2 2 3 2" xfId="6047" xr:uid="{00000000-0005-0000-0000-0000F02F0000}"/>
    <cellStyle name="Normal 3 4 5 2 2 2 3 2 2" xfId="13243" xr:uid="{00000000-0005-0000-0000-0000F12F0000}"/>
    <cellStyle name="Normal 3 4 5 2 2 2 3 3" xfId="9645" xr:uid="{00000000-0005-0000-0000-0000F22F0000}"/>
    <cellStyle name="Normal 3 4 5 2 2 2 4" xfId="4295" xr:uid="{00000000-0005-0000-0000-0000F32F0000}"/>
    <cellStyle name="Normal 3 4 5 2 2 2 4 2" xfId="11491" xr:uid="{00000000-0005-0000-0000-0000F42F0000}"/>
    <cellStyle name="Normal 3 4 5 2 2 2 5" xfId="7893" xr:uid="{00000000-0005-0000-0000-0000F52F0000}"/>
    <cellStyle name="Normal 3 4 5 2 2 3" xfId="989" xr:uid="{00000000-0005-0000-0000-0000F62F0000}"/>
    <cellStyle name="Normal 3 4 5 2 2 3 2" xfId="1865" xr:uid="{00000000-0005-0000-0000-0000F72F0000}"/>
    <cellStyle name="Normal 3 4 5 2 2 3 2 2" xfId="3617" xr:uid="{00000000-0005-0000-0000-0000F82F0000}"/>
    <cellStyle name="Normal 3 4 5 2 2 3 2 2 2" xfId="7215" xr:uid="{00000000-0005-0000-0000-0000F92F0000}"/>
    <cellStyle name="Normal 3 4 5 2 2 3 2 2 2 2" xfId="14411" xr:uid="{00000000-0005-0000-0000-0000FA2F0000}"/>
    <cellStyle name="Normal 3 4 5 2 2 3 2 2 3" xfId="10813" xr:uid="{00000000-0005-0000-0000-0000FB2F0000}"/>
    <cellStyle name="Normal 3 4 5 2 2 3 2 3" xfId="5463" xr:uid="{00000000-0005-0000-0000-0000FC2F0000}"/>
    <cellStyle name="Normal 3 4 5 2 2 3 2 3 2" xfId="12659" xr:uid="{00000000-0005-0000-0000-0000FD2F0000}"/>
    <cellStyle name="Normal 3 4 5 2 2 3 2 4" xfId="9061" xr:uid="{00000000-0005-0000-0000-0000FE2F0000}"/>
    <cellStyle name="Normal 3 4 5 2 2 3 3" xfId="2741" xr:uid="{00000000-0005-0000-0000-0000FF2F0000}"/>
    <cellStyle name="Normal 3 4 5 2 2 3 3 2" xfId="6339" xr:uid="{00000000-0005-0000-0000-000000300000}"/>
    <cellStyle name="Normal 3 4 5 2 2 3 3 2 2" xfId="13535" xr:uid="{00000000-0005-0000-0000-000001300000}"/>
    <cellStyle name="Normal 3 4 5 2 2 3 3 3" xfId="9937" xr:uid="{00000000-0005-0000-0000-000002300000}"/>
    <cellStyle name="Normal 3 4 5 2 2 3 4" xfId="4587" xr:uid="{00000000-0005-0000-0000-000003300000}"/>
    <cellStyle name="Normal 3 4 5 2 2 3 4 2" xfId="11783" xr:uid="{00000000-0005-0000-0000-000004300000}"/>
    <cellStyle name="Normal 3 4 5 2 2 3 5" xfId="8185" xr:uid="{00000000-0005-0000-0000-000005300000}"/>
    <cellStyle name="Normal 3 4 5 2 2 4" xfId="1281" xr:uid="{00000000-0005-0000-0000-000006300000}"/>
    <cellStyle name="Normal 3 4 5 2 2 4 2" xfId="3033" xr:uid="{00000000-0005-0000-0000-000007300000}"/>
    <cellStyle name="Normal 3 4 5 2 2 4 2 2" xfId="6631" xr:uid="{00000000-0005-0000-0000-000008300000}"/>
    <cellStyle name="Normal 3 4 5 2 2 4 2 2 2" xfId="13827" xr:uid="{00000000-0005-0000-0000-000009300000}"/>
    <cellStyle name="Normal 3 4 5 2 2 4 2 3" xfId="10229" xr:uid="{00000000-0005-0000-0000-00000A300000}"/>
    <cellStyle name="Normal 3 4 5 2 2 4 3" xfId="4879" xr:uid="{00000000-0005-0000-0000-00000B300000}"/>
    <cellStyle name="Normal 3 4 5 2 2 4 3 2" xfId="12075" xr:uid="{00000000-0005-0000-0000-00000C300000}"/>
    <cellStyle name="Normal 3 4 5 2 2 4 4" xfId="8477" xr:uid="{00000000-0005-0000-0000-00000D300000}"/>
    <cellStyle name="Normal 3 4 5 2 2 5" xfId="2157" xr:uid="{00000000-0005-0000-0000-00000E300000}"/>
    <cellStyle name="Normal 3 4 5 2 2 5 2" xfId="5755" xr:uid="{00000000-0005-0000-0000-00000F300000}"/>
    <cellStyle name="Normal 3 4 5 2 2 5 2 2" xfId="12951" xr:uid="{00000000-0005-0000-0000-000010300000}"/>
    <cellStyle name="Normal 3 4 5 2 2 5 3" xfId="9353" xr:uid="{00000000-0005-0000-0000-000011300000}"/>
    <cellStyle name="Normal 3 4 5 2 2 6" xfId="4003" xr:uid="{00000000-0005-0000-0000-000012300000}"/>
    <cellStyle name="Normal 3 4 5 2 2 6 2" xfId="11199" xr:uid="{00000000-0005-0000-0000-000013300000}"/>
    <cellStyle name="Normal 3 4 5 2 2 7" xfId="7601" xr:uid="{00000000-0005-0000-0000-000014300000}"/>
    <cellStyle name="Normal 3 4 5 2 3" xfId="548" xr:uid="{00000000-0005-0000-0000-000015300000}"/>
    <cellStyle name="Normal 3 4 5 2 3 2" xfId="1427" xr:uid="{00000000-0005-0000-0000-000016300000}"/>
    <cellStyle name="Normal 3 4 5 2 3 2 2" xfId="3179" xr:uid="{00000000-0005-0000-0000-000017300000}"/>
    <cellStyle name="Normal 3 4 5 2 3 2 2 2" xfId="6777" xr:uid="{00000000-0005-0000-0000-000018300000}"/>
    <cellStyle name="Normal 3 4 5 2 3 2 2 2 2" xfId="13973" xr:uid="{00000000-0005-0000-0000-000019300000}"/>
    <cellStyle name="Normal 3 4 5 2 3 2 2 3" xfId="10375" xr:uid="{00000000-0005-0000-0000-00001A300000}"/>
    <cellStyle name="Normal 3 4 5 2 3 2 3" xfId="5025" xr:uid="{00000000-0005-0000-0000-00001B300000}"/>
    <cellStyle name="Normal 3 4 5 2 3 2 3 2" xfId="12221" xr:uid="{00000000-0005-0000-0000-00001C300000}"/>
    <cellStyle name="Normal 3 4 5 2 3 2 4" xfId="8623" xr:uid="{00000000-0005-0000-0000-00001D300000}"/>
    <cellStyle name="Normal 3 4 5 2 3 3" xfId="2303" xr:uid="{00000000-0005-0000-0000-00001E300000}"/>
    <cellStyle name="Normal 3 4 5 2 3 3 2" xfId="5901" xr:uid="{00000000-0005-0000-0000-00001F300000}"/>
    <cellStyle name="Normal 3 4 5 2 3 3 2 2" xfId="13097" xr:uid="{00000000-0005-0000-0000-000020300000}"/>
    <cellStyle name="Normal 3 4 5 2 3 3 3" xfId="9499" xr:uid="{00000000-0005-0000-0000-000021300000}"/>
    <cellStyle name="Normal 3 4 5 2 3 4" xfId="4149" xr:uid="{00000000-0005-0000-0000-000022300000}"/>
    <cellStyle name="Normal 3 4 5 2 3 4 2" xfId="11345" xr:uid="{00000000-0005-0000-0000-000023300000}"/>
    <cellStyle name="Normal 3 4 5 2 3 5" xfId="7747" xr:uid="{00000000-0005-0000-0000-000024300000}"/>
    <cellStyle name="Normal 3 4 5 2 4" xfId="843" xr:uid="{00000000-0005-0000-0000-000025300000}"/>
    <cellStyle name="Normal 3 4 5 2 4 2" xfId="1719" xr:uid="{00000000-0005-0000-0000-000026300000}"/>
    <cellStyle name="Normal 3 4 5 2 4 2 2" xfId="3471" xr:uid="{00000000-0005-0000-0000-000027300000}"/>
    <cellStyle name="Normal 3 4 5 2 4 2 2 2" xfId="7069" xr:uid="{00000000-0005-0000-0000-000028300000}"/>
    <cellStyle name="Normal 3 4 5 2 4 2 2 2 2" xfId="14265" xr:uid="{00000000-0005-0000-0000-000029300000}"/>
    <cellStyle name="Normal 3 4 5 2 4 2 2 3" xfId="10667" xr:uid="{00000000-0005-0000-0000-00002A300000}"/>
    <cellStyle name="Normal 3 4 5 2 4 2 3" xfId="5317" xr:uid="{00000000-0005-0000-0000-00002B300000}"/>
    <cellStyle name="Normal 3 4 5 2 4 2 3 2" xfId="12513" xr:uid="{00000000-0005-0000-0000-00002C300000}"/>
    <cellStyle name="Normal 3 4 5 2 4 2 4" xfId="8915" xr:uid="{00000000-0005-0000-0000-00002D300000}"/>
    <cellStyle name="Normal 3 4 5 2 4 3" xfId="2595" xr:uid="{00000000-0005-0000-0000-00002E300000}"/>
    <cellStyle name="Normal 3 4 5 2 4 3 2" xfId="6193" xr:uid="{00000000-0005-0000-0000-00002F300000}"/>
    <cellStyle name="Normal 3 4 5 2 4 3 2 2" xfId="13389" xr:uid="{00000000-0005-0000-0000-000030300000}"/>
    <cellStyle name="Normal 3 4 5 2 4 3 3" xfId="9791" xr:uid="{00000000-0005-0000-0000-000031300000}"/>
    <cellStyle name="Normal 3 4 5 2 4 4" xfId="4441" xr:uid="{00000000-0005-0000-0000-000032300000}"/>
    <cellStyle name="Normal 3 4 5 2 4 4 2" xfId="11637" xr:uid="{00000000-0005-0000-0000-000033300000}"/>
    <cellStyle name="Normal 3 4 5 2 4 5" xfId="8039" xr:uid="{00000000-0005-0000-0000-000034300000}"/>
    <cellStyle name="Normal 3 4 5 2 5" xfId="1135" xr:uid="{00000000-0005-0000-0000-000035300000}"/>
    <cellStyle name="Normal 3 4 5 2 5 2" xfId="2887" xr:uid="{00000000-0005-0000-0000-000036300000}"/>
    <cellStyle name="Normal 3 4 5 2 5 2 2" xfId="6485" xr:uid="{00000000-0005-0000-0000-000037300000}"/>
    <cellStyle name="Normal 3 4 5 2 5 2 2 2" xfId="13681" xr:uid="{00000000-0005-0000-0000-000038300000}"/>
    <cellStyle name="Normal 3 4 5 2 5 2 3" xfId="10083" xr:uid="{00000000-0005-0000-0000-000039300000}"/>
    <cellStyle name="Normal 3 4 5 2 5 3" xfId="4733" xr:uid="{00000000-0005-0000-0000-00003A300000}"/>
    <cellStyle name="Normal 3 4 5 2 5 3 2" xfId="11929" xr:uid="{00000000-0005-0000-0000-00003B300000}"/>
    <cellStyle name="Normal 3 4 5 2 5 4" xfId="8331" xr:uid="{00000000-0005-0000-0000-00003C300000}"/>
    <cellStyle name="Normal 3 4 5 2 6" xfId="2011" xr:uid="{00000000-0005-0000-0000-00003D300000}"/>
    <cellStyle name="Normal 3 4 5 2 6 2" xfId="5609" xr:uid="{00000000-0005-0000-0000-00003E300000}"/>
    <cellStyle name="Normal 3 4 5 2 6 2 2" xfId="12805" xr:uid="{00000000-0005-0000-0000-00003F300000}"/>
    <cellStyle name="Normal 3 4 5 2 6 3" xfId="9207" xr:uid="{00000000-0005-0000-0000-000040300000}"/>
    <cellStyle name="Normal 3 4 5 2 7" xfId="3857" xr:uid="{00000000-0005-0000-0000-000041300000}"/>
    <cellStyle name="Normal 3 4 5 2 7 2" xfId="11053" xr:uid="{00000000-0005-0000-0000-000042300000}"/>
    <cellStyle name="Normal 3 4 5 2 8" xfId="7455" xr:uid="{00000000-0005-0000-0000-000043300000}"/>
    <cellStyle name="Normal 3 4 5 3" xfId="322" xr:uid="{00000000-0005-0000-0000-000044300000}"/>
    <cellStyle name="Normal 3 4 5 3 2" xfId="614" xr:uid="{00000000-0005-0000-0000-000045300000}"/>
    <cellStyle name="Normal 3 4 5 3 2 2" xfId="1493" xr:uid="{00000000-0005-0000-0000-000046300000}"/>
    <cellStyle name="Normal 3 4 5 3 2 2 2" xfId="3245" xr:uid="{00000000-0005-0000-0000-000047300000}"/>
    <cellStyle name="Normal 3 4 5 3 2 2 2 2" xfId="6843" xr:uid="{00000000-0005-0000-0000-000048300000}"/>
    <cellStyle name="Normal 3 4 5 3 2 2 2 2 2" xfId="14039" xr:uid="{00000000-0005-0000-0000-000049300000}"/>
    <cellStyle name="Normal 3 4 5 3 2 2 2 3" xfId="10441" xr:uid="{00000000-0005-0000-0000-00004A300000}"/>
    <cellStyle name="Normal 3 4 5 3 2 2 3" xfId="5091" xr:uid="{00000000-0005-0000-0000-00004B300000}"/>
    <cellStyle name="Normal 3 4 5 3 2 2 3 2" xfId="12287" xr:uid="{00000000-0005-0000-0000-00004C300000}"/>
    <cellStyle name="Normal 3 4 5 3 2 2 4" xfId="8689" xr:uid="{00000000-0005-0000-0000-00004D300000}"/>
    <cellStyle name="Normal 3 4 5 3 2 3" xfId="2369" xr:uid="{00000000-0005-0000-0000-00004E300000}"/>
    <cellStyle name="Normal 3 4 5 3 2 3 2" xfId="5967" xr:uid="{00000000-0005-0000-0000-00004F300000}"/>
    <cellStyle name="Normal 3 4 5 3 2 3 2 2" xfId="13163" xr:uid="{00000000-0005-0000-0000-000050300000}"/>
    <cellStyle name="Normal 3 4 5 3 2 3 3" xfId="9565" xr:uid="{00000000-0005-0000-0000-000051300000}"/>
    <cellStyle name="Normal 3 4 5 3 2 4" xfId="4215" xr:uid="{00000000-0005-0000-0000-000052300000}"/>
    <cellStyle name="Normal 3 4 5 3 2 4 2" xfId="11411" xr:uid="{00000000-0005-0000-0000-000053300000}"/>
    <cellStyle name="Normal 3 4 5 3 2 5" xfId="7813" xr:uid="{00000000-0005-0000-0000-000054300000}"/>
    <cellStyle name="Normal 3 4 5 3 3" xfId="909" xr:uid="{00000000-0005-0000-0000-000055300000}"/>
    <cellStyle name="Normal 3 4 5 3 3 2" xfId="1785" xr:uid="{00000000-0005-0000-0000-000056300000}"/>
    <cellStyle name="Normal 3 4 5 3 3 2 2" xfId="3537" xr:uid="{00000000-0005-0000-0000-000057300000}"/>
    <cellStyle name="Normal 3 4 5 3 3 2 2 2" xfId="7135" xr:uid="{00000000-0005-0000-0000-000058300000}"/>
    <cellStyle name="Normal 3 4 5 3 3 2 2 2 2" xfId="14331" xr:uid="{00000000-0005-0000-0000-000059300000}"/>
    <cellStyle name="Normal 3 4 5 3 3 2 2 3" xfId="10733" xr:uid="{00000000-0005-0000-0000-00005A300000}"/>
    <cellStyle name="Normal 3 4 5 3 3 2 3" xfId="5383" xr:uid="{00000000-0005-0000-0000-00005B300000}"/>
    <cellStyle name="Normal 3 4 5 3 3 2 3 2" xfId="12579" xr:uid="{00000000-0005-0000-0000-00005C300000}"/>
    <cellStyle name="Normal 3 4 5 3 3 2 4" xfId="8981" xr:uid="{00000000-0005-0000-0000-00005D300000}"/>
    <cellStyle name="Normal 3 4 5 3 3 3" xfId="2661" xr:uid="{00000000-0005-0000-0000-00005E300000}"/>
    <cellStyle name="Normal 3 4 5 3 3 3 2" xfId="6259" xr:uid="{00000000-0005-0000-0000-00005F300000}"/>
    <cellStyle name="Normal 3 4 5 3 3 3 2 2" xfId="13455" xr:uid="{00000000-0005-0000-0000-000060300000}"/>
    <cellStyle name="Normal 3 4 5 3 3 3 3" xfId="9857" xr:uid="{00000000-0005-0000-0000-000061300000}"/>
    <cellStyle name="Normal 3 4 5 3 3 4" xfId="4507" xr:uid="{00000000-0005-0000-0000-000062300000}"/>
    <cellStyle name="Normal 3 4 5 3 3 4 2" xfId="11703" xr:uid="{00000000-0005-0000-0000-000063300000}"/>
    <cellStyle name="Normal 3 4 5 3 3 5" xfId="8105" xr:uid="{00000000-0005-0000-0000-000064300000}"/>
    <cellStyle name="Normal 3 4 5 3 4" xfId="1201" xr:uid="{00000000-0005-0000-0000-000065300000}"/>
    <cellStyle name="Normal 3 4 5 3 4 2" xfId="2953" xr:uid="{00000000-0005-0000-0000-000066300000}"/>
    <cellStyle name="Normal 3 4 5 3 4 2 2" xfId="6551" xr:uid="{00000000-0005-0000-0000-000067300000}"/>
    <cellStyle name="Normal 3 4 5 3 4 2 2 2" xfId="13747" xr:uid="{00000000-0005-0000-0000-000068300000}"/>
    <cellStyle name="Normal 3 4 5 3 4 2 3" xfId="10149" xr:uid="{00000000-0005-0000-0000-000069300000}"/>
    <cellStyle name="Normal 3 4 5 3 4 3" xfId="4799" xr:uid="{00000000-0005-0000-0000-00006A300000}"/>
    <cellStyle name="Normal 3 4 5 3 4 3 2" xfId="11995" xr:uid="{00000000-0005-0000-0000-00006B300000}"/>
    <cellStyle name="Normal 3 4 5 3 4 4" xfId="8397" xr:uid="{00000000-0005-0000-0000-00006C300000}"/>
    <cellStyle name="Normal 3 4 5 3 5" xfId="2077" xr:uid="{00000000-0005-0000-0000-00006D300000}"/>
    <cellStyle name="Normal 3 4 5 3 5 2" xfId="5675" xr:uid="{00000000-0005-0000-0000-00006E300000}"/>
    <cellStyle name="Normal 3 4 5 3 5 2 2" xfId="12871" xr:uid="{00000000-0005-0000-0000-00006F300000}"/>
    <cellStyle name="Normal 3 4 5 3 5 3" xfId="9273" xr:uid="{00000000-0005-0000-0000-000070300000}"/>
    <cellStyle name="Normal 3 4 5 3 6" xfId="3923" xr:uid="{00000000-0005-0000-0000-000071300000}"/>
    <cellStyle name="Normal 3 4 5 3 6 2" xfId="11119" xr:uid="{00000000-0005-0000-0000-000072300000}"/>
    <cellStyle name="Normal 3 4 5 3 7" xfId="7521" xr:uid="{00000000-0005-0000-0000-000073300000}"/>
    <cellStyle name="Normal 3 4 5 4" xfId="468" xr:uid="{00000000-0005-0000-0000-000074300000}"/>
    <cellStyle name="Normal 3 4 5 4 2" xfId="1347" xr:uid="{00000000-0005-0000-0000-000075300000}"/>
    <cellStyle name="Normal 3 4 5 4 2 2" xfId="3099" xr:uid="{00000000-0005-0000-0000-000076300000}"/>
    <cellStyle name="Normal 3 4 5 4 2 2 2" xfId="6697" xr:uid="{00000000-0005-0000-0000-000077300000}"/>
    <cellStyle name="Normal 3 4 5 4 2 2 2 2" xfId="13893" xr:uid="{00000000-0005-0000-0000-000078300000}"/>
    <cellStyle name="Normal 3 4 5 4 2 2 3" xfId="10295" xr:uid="{00000000-0005-0000-0000-000079300000}"/>
    <cellStyle name="Normal 3 4 5 4 2 3" xfId="4945" xr:uid="{00000000-0005-0000-0000-00007A300000}"/>
    <cellStyle name="Normal 3 4 5 4 2 3 2" xfId="12141" xr:uid="{00000000-0005-0000-0000-00007B300000}"/>
    <cellStyle name="Normal 3 4 5 4 2 4" xfId="8543" xr:uid="{00000000-0005-0000-0000-00007C300000}"/>
    <cellStyle name="Normal 3 4 5 4 3" xfId="2223" xr:uid="{00000000-0005-0000-0000-00007D300000}"/>
    <cellStyle name="Normal 3 4 5 4 3 2" xfId="5821" xr:uid="{00000000-0005-0000-0000-00007E300000}"/>
    <cellStyle name="Normal 3 4 5 4 3 2 2" xfId="13017" xr:uid="{00000000-0005-0000-0000-00007F300000}"/>
    <cellStyle name="Normal 3 4 5 4 3 3" xfId="9419" xr:uid="{00000000-0005-0000-0000-000080300000}"/>
    <cellStyle name="Normal 3 4 5 4 4" xfId="4069" xr:uid="{00000000-0005-0000-0000-000081300000}"/>
    <cellStyle name="Normal 3 4 5 4 4 2" xfId="11265" xr:uid="{00000000-0005-0000-0000-000082300000}"/>
    <cellStyle name="Normal 3 4 5 4 5" xfId="7667" xr:uid="{00000000-0005-0000-0000-000083300000}"/>
    <cellStyle name="Normal 3 4 5 5" xfId="763" xr:uid="{00000000-0005-0000-0000-000084300000}"/>
    <cellStyle name="Normal 3 4 5 5 2" xfId="1639" xr:uid="{00000000-0005-0000-0000-000085300000}"/>
    <cellStyle name="Normal 3 4 5 5 2 2" xfId="3391" xr:uid="{00000000-0005-0000-0000-000086300000}"/>
    <cellStyle name="Normal 3 4 5 5 2 2 2" xfId="6989" xr:uid="{00000000-0005-0000-0000-000087300000}"/>
    <cellStyle name="Normal 3 4 5 5 2 2 2 2" xfId="14185" xr:uid="{00000000-0005-0000-0000-000088300000}"/>
    <cellStyle name="Normal 3 4 5 5 2 2 3" xfId="10587" xr:uid="{00000000-0005-0000-0000-000089300000}"/>
    <cellStyle name="Normal 3 4 5 5 2 3" xfId="5237" xr:uid="{00000000-0005-0000-0000-00008A300000}"/>
    <cellStyle name="Normal 3 4 5 5 2 3 2" xfId="12433" xr:uid="{00000000-0005-0000-0000-00008B300000}"/>
    <cellStyle name="Normal 3 4 5 5 2 4" xfId="8835" xr:uid="{00000000-0005-0000-0000-00008C300000}"/>
    <cellStyle name="Normal 3 4 5 5 3" xfId="2515" xr:uid="{00000000-0005-0000-0000-00008D300000}"/>
    <cellStyle name="Normal 3 4 5 5 3 2" xfId="6113" xr:uid="{00000000-0005-0000-0000-00008E300000}"/>
    <cellStyle name="Normal 3 4 5 5 3 2 2" xfId="13309" xr:uid="{00000000-0005-0000-0000-00008F300000}"/>
    <cellStyle name="Normal 3 4 5 5 3 3" xfId="9711" xr:uid="{00000000-0005-0000-0000-000090300000}"/>
    <cellStyle name="Normal 3 4 5 5 4" xfId="4361" xr:uid="{00000000-0005-0000-0000-000091300000}"/>
    <cellStyle name="Normal 3 4 5 5 4 2" xfId="11557" xr:uid="{00000000-0005-0000-0000-000092300000}"/>
    <cellStyle name="Normal 3 4 5 5 5" xfId="7959" xr:uid="{00000000-0005-0000-0000-000093300000}"/>
    <cellStyle name="Normal 3 4 5 6" xfId="1055" xr:uid="{00000000-0005-0000-0000-000094300000}"/>
    <cellStyle name="Normal 3 4 5 6 2" xfId="2807" xr:uid="{00000000-0005-0000-0000-000095300000}"/>
    <cellStyle name="Normal 3 4 5 6 2 2" xfId="6405" xr:uid="{00000000-0005-0000-0000-000096300000}"/>
    <cellStyle name="Normal 3 4 5 6 2 2 2" xfId="13601" xr:uid="{00000000-0005-0000-0000-000097300000}"/>
    <cellStyle name="Normal 3 4 5 6 2 3" xfId="10003" xr:uid="{00000000-0005-0000-0000-000098300000}"/>
    <cellStyle name="Normal 3 4 5 6 3" xfId="4653" xr:uid="{00000000-0005-0000-0000-000099300000}"/>
    <cellStyle name="Normal 3 4 5 6 3 2" xfId="11849" xr:uid="{00000000-0005-0000-0000-00009A300000}"/>
    <cellStyle name="Normal 3 4 5 6 4" xfId="8251" xr:uid="{00000000-0005-0000-0000-00009B300000}"/>
    <cellStyle name="Normal 3 4 5 7" xfId="1931" xr:uid="{00000000-0005-0000-0000-00009C300000}"/>
    <cellStyle name="Normal 3 4 5 7 2" xfId="5529" xr:uid="{00000000-0005-0000-0000-00009D300000}"/>
    <cellStyle name="Normal 3 4 5 7 2 2" xfId="12725" xr:uid="{00000000-0005-0000-0000-00009E300000}"/>
    <cellStyle name="Normal 3 4 5 7 3" xfId="9127" xr:uid="{00000000-0005-0000-0000-00009F300000}"/>
    <cellStyle name="Normal 3 4 5 8" xfId="3697" xr:uid="{00000000-0005-0000-0000-0000A0300000}"/>
    <cellStyle name="Normal 3 4 5 8 2" xfId="7295" xr:uid="{00000000-0005-0000-0000-0000A1300000}"/>
    <cellStyle name="Normal 3 4 5 8 2 2" xfId="14491" xr:uid="{00000000-0005-0000-0000-0000A2300000}"/>
    <cellStyle name="Normal 3 4 5 8 3" xfId="10893" xr:uid="{00000000-0005-0000-0000-0000A3300000}"/>
    <cellStyle name="Normal 3 4 5 9" xfId="3777" xr:uid="{00000000-0005-0000-0000-0000A4300000}"/>
    <cellStyle name="Normal 3 4 5 9 2" xfId="10973" xr:uid="{00000000-0005-0000-0000-0000A5300000}"/>
    <cellStyle name="Normal 3 4 6" xfId="106" xr:uid="{00000000-0005-0000-0000-0000A6300000}"/>
    <cellStyle name="Normal 3 4 6 10" xfId="192" xr:uid="{00000000-0005-0000-0000-0000A7300000}"/>
    <cellStyle name="Normal 3 4 6 2" xfId="342" xr:uid="{00000000-0005-0000-0000-0000A8300000}"/>
    <cellStyle name="Normal 3 4 6 2 2" xfId="634" xr:uid="{00000000-0005-0000-0000-0000A9300000}"/>
    <cellStyle name="Normal 3 4 6 2 2 2" xfId="1513" xr:uid="{00000000-0005-0000-0000-0000AA300000}"/>
    <cellStyle name="Normal 3 4 6 2 2 2 2" xfId="3265" xr:uid="{00000000-0005-0000-0000-0000AB300000}"/>
    <cellStyle name="Normal 3 4 6 2 2 2 2 2" xfId="6863" xr:uid="{00000000-0005-0000-0000-0000AC300000}"/>
    <cellStyle name="Normal 3 4 6 2 2 2 2 2 2" xfId="14059" xr:uid="{00000000-0005-0000-0000-0000AD300000}"/>
    <cellStyle name="Normal 3 4 6 2 2 2 2 3" xfId="10461" xr:uid="{00000000-0005-0000-0000-0000AE300000}"/>
    <cellStyle name="Normal 3 4 6 2 2 2 3" xfId="5111" xr:uid="{00000000-0005-0000-0000-0000AF300000}"/>
    <cellStyle name="Normal 3 4 6 2 2 2 3 2" xfId="12307" xr:uid="{00000000-0005-0000-0000-0000B0300000}"/>
    <cellStyle name="Normal 3 4 6 2 2 2 4" xfId="8709" xr:uid="{00000000-0005-0000-0000-0000B1300000}"/>
    <cellStyle name="Normal 3 4 6 2 2 3" xfId="2389" xr:uid="{00000000-0005-0000-0000-0000B2300000}"/>
    <cellStyle name="Normal 3 4 6 2 2 3 2" xfId="5987" xr:uid="{00000000-0005-0000-0000-0000B3300000}"/>
    <cellStyle name="Normal 3 4 6 2 2 3 2 2" xfId="13183" xr:uid="{00000000-0005-0000-0000-0000B4300000}"/>
    <cellStyle name="Normal 3 4 6 2 2 3 3" xfId="9585" xr:uid="{00000000-0005-0000-0000-0000B5300000}"/>
    <cellStyle name="Normal 3 4 6 2 2 4" xfId="4235" xr:uid="{00000000-0005-0000-0000-0000B6300000}"/>
    <cellStyle name="Normal 3 4 6 2 2 4 2" xfId="11431" xr:uid="{00000000-0005-0000-0000-0000B7300000}"/>
    <cellStyle name="Normal 3 4 6 2 2 5" xfId="7833" xr:uid="{00000000-0005-0000-0000-0000B8300000}"/>
    <cellStyle name="Normal 3 4 6 2 3" xfId="929" xr:uid="{00000000-0005-0000-0000-0000B9300000}"/>
    <cellStyle name="Normal 3 4 6 2 3 2" xfId="1805" xr:uid="{00000000-0005-0000-0000-0000BA300000}"/>
    <cellStyle name="Normal 3 4 6 2 3 2 2" xfId="3557" xr:uid="{00000000-0005-0000-0000-0000BB300000}"/>
    <cellStyle name="Normal 3 4 6 2 3 2 2 2" xfId="7155" xr:uid="{00000000-0005-0000-0000-0000BC300000}"/>
    <cellStyle name="Normal 3 4 6 2 3 2 2 2 2" xfId="14351" xr:uid="{00000000-0005-0000-0000-0000BD300000}"/>
    <cellStyle name="Normal 3 4 6 2 3 2 2 3" xfId="10753" xr:uid="{00000000-0005-0000-0000-0000BE300000}"/>
    <cellStyle name="Normal 3 4 6 2 3 2 3" xfId="5403" xr:uid="{00000000-0005-0000-0000-0000BF300000}"/>
    <cellStyle name="Normal 3 4 6 2 3 2 3 2" xfId="12599" xr:uid="{00000000-0005-0000-0000-0000C0300000}"/>
    <cellStyle name="Normal 3 4 6 2 3 2 4" xfId="9001" xr:uid="{00000000-0005-0000-0000-0000C1300000}"/>
    <cellStyle name="Normal 3 4 6 2 3 3" xfId="2681" xr:uid="{00000000-0005-0000-0000-0000C2300000}"/>
    <cellStyle name="Normal 3 4 6 2 3 3 2" xfId="6279" xr:uid="{00000000-0005-0000-0000-0000C3300000}"/>
    <cellStyle name="Normal 3 4 6 2 3 3 2 2" xfId="13475" xr:uid="{00000000-0005-0000-0000-0000C4300000}"/>
    <cellStyle name="Normal 3 4 6 2 3 3 3" xfId="9877" xr:uid="{00000000-0005-0000-0000-0000C5300000}"/>
    <cellStyle name="Normal 3 4 6 2 3 4" xfId="4527" xr:uid="{00000000-0005-0000-0000-0000C6300000}"/>
    <cellStyle name="Normal 3 4 6 2 3 4 2" xfId="11723" xr:uid="{00000000-0005-0000-0000-0000C7300000}"/>
    <cellStyle name="Normal 3 4 6 2 3 5" xfId="8125" xr:uid="{00000000-0005-0000-0000-0000C8300000}"/>
    <cellStyle name="Normal 3 4 6 2 4" xfId="1221" xr:uid="{00000000-0005-0000-0000-0000C9300000}"/>
    <cellStyle name="Normal 3 4 6 2 4 2" xfId="2973" xr:uid="{00000000-0005-0000-0000-0000CA300000}"/>
    <cellStyle name="Normal 3 4 6 2 4 2 2" xfId="6571" xr:uid="{00000000-0005-0000-0000-0000CB300000}"/>
    <cellStyle name="Normal 3 4 6 2 4 2 2 2" xfId="13767" xr:uid="{00000000-0005-0000-0000-0000CC300000}"/>
    <cellStyle name="Normal 3 4 6 2 4 2 3" xfId="10169" xr:uid="{00000000-0005-0000-0000-0000CD300000}"/>
    <cellStyle name="Normal 3 4 6 2 4 3" xfId="4819" xr:uid="{00000000-0005-0000-0000-0000CE300000}"/>
    <cellStyle name="Normal 3 4 6 2 4 3 2" xfId="12015" xr:uid="{00000000-0005-0000-0000-0000CF300000}"/>
    <cellStyle name="Normal 3 4 6 2 4 4" xfId="8417" xr:uid="{00000000-0005-0000-0000-0000D0300000}"/>
    <cellStyle name="Normal 3 4 6 2 5" xfId="2097" xr:uid="{00000000-0005-0000-0000-0000D1300000}"/>
    <cellStyle name="Normal 3 4 6 2 5 2" xfId="5695" xr:uid="{00000000-0005-0000-0000-0000D2300000}"/>
    <cellStyle name="Normal 3 4 6 2 5 2 2" xfId="12891" xr:uid="{00000000-0005-0000-0000-0000D3300000}"/>
    <cellStyle name="Normal 3 4 6 2 5 3" xfId="9293" xr:uid="{00000000-0005-0000-0000-0000D4300000}"/>
    <cellStyle name="Normal 3 4 6 2 6" xfId="3943" xr:uid="{00000000-0005-0000-0000-0000D5300000}"/>
    <cellStyle name="Normal 3 4 6 2 6 2" xfId="11139" xr:uid="{00000000-0005-0000-0000-0000D6300000}"/>
    <cellStyle name="Normal 3 4 6 2 7" xfId="7541" xr:uid="{00000000-0005-0000-0000-0000D7300000}"/>
    <cellStyle name="Normal 3 4 6 3" xfId="488" xr:uid="{00000000-0005-0000-0000-0000D8300000}"/>
    <cellStyle name="Normal 3 4 6 3 2" xfId="1367" xr:uid="{00000000-0005-0000-0000-0000D9300000}"/>
    <cellStyle name="Normal 3 4 6 3 2 2" xfId="3119" xr:uid="{00000000-0005-0000-0000-0000DA300000}"/>
    <cellStyle name="Normal 3 4 6 3 2 2 2" xfId="6717" xr:uid="{00000000-0005-0000-0000-0000DB300000}"/>
    <cellStyle name="Normal 3 4 6 3 2 2 2 2" xfId="13913" xr:uid="{00000000-0005-0000-0000-0000DC300000}"/>
    <cellStyle name="Normal 3 4 6 3 2 2 3" xfId="10315" xr:uid="{00000000-0005-0000-0000-0000DD300000}"/>
    <cellStyle name="Normal 3 4 6 3 2 3" xfId="4965" xr:uid="{00000000-0005-0000-0000-0000DE300000}"/>
    <cellStyle name="Normal 3 4 6 3 2 3 2" xfId="12161" xr:uid="{00000000-0005-0000-0000-0000DF300000}"/>
    <cellStyle name="Normal 3 4 6 3 2 4" xfId="8563" xr:uid="{00000000-0005-0000-0000-0000E0300000}"/>
    <cellStyle name="Normal 3 4 6 3 3" xfId="2243" xr:uid="{00000000-0005-0000-0000-0000E1300000}"/>
    <cellStyle name="Normal 3 4 6 3 3 2" xfId="5841" xr:uid="{00000000-0005-0000-0000-0000E2300000}"/>
    <cellStyle name="Normal 3 4 6 3 3 2 2" xfId="13037" xr:uid="{00000000-0005-0000-0000-0000E3300000}"/>
    <cellStyle name="Normal 3 4 6 3 3 3" xfId="9439" xr:uid="{00000000-0005-0000-0000-0000E4300000}"/>
    <cellStyle name="Normal 3 4 6 3 4" xfId="4089" xr:uid="{00000000-0005-0000-0000-0000E5300000}"/>
    <cellStyle name="Normal 3 4 6 3 4 2" xfId="11285" xr:uid="{00000000-0005-0000-0000-0000E6300000}"/>
    <cellStyle name="Normal 3 4 6 3 5" xfId="7687" xr:uid="{00000000-0005-0000-0000-0000E7300000}"/>
    <cellStyle name="Normal 3 4 6 4" xfId="783" xr:uid="{00000000-0005-0000-0000-0000E8300000}"/>
    <cellStyle name="Normal 3 4 6 4 2" xfId="1659" xr:uid="{00000000-0005-0000-0000-0000E9300000}"/>
    <cellStyle name="Normal 3 4 6 4 2 2" xfId="3411" xr:uid="{00000000-0005-0000-0000-0000EA300000}"/>
    <cellStyle name="Normal 3 4 6 4 2 2 2" xfId="7009" xr:uid="{00000000-0005-0000-0000-0000EB300000}"/>
    <cellStyle name="Normal 3 4 6 4 2 2 2 2" xfId="14205" xr:uid="{00000000-0005-0000-0000-0000EC300000}"/>
    <cellStyle name="Normal 3 4 6 4 2 2 3" xfId="10607" xr:uid="{00000000-0005-0000-0000-0000ED300000}"/>
    <cellStyle name="Normal 3 4 6 4 2 3" xfId="5257" xr:uid="{00000000-0005-0000-0000-0000EE300000}"/>
    <cellStyle name="Normal 3 4 6 4 2 3 2" xfId="12453" xr:uid="{00000000-0005-0000-0000-0000EF300000}"/>
    <cellStyle name="Normal 3 4 6 4 2 4" xfId="8855" xr:uid="{00000000-0005-0000-0000-0000F0300000}"/>
    <cellStyle name="Normal 3 4 6 4 3" xfId="2535" xr:uid="{00000000-0005-0000-0000-0000F1300000}"/>
    <cellStyle name="Normal 3 4 6 4 3 2" xfId="6133" xr:uid="{00000000-0005-0000-0000-0000F2300000}"/>
    <cellStyle name="Normal 3 4 6 4 3 2 2" xfId="13329" xr:uid="{00000000-0005-0000-0000-0000F3300000}"/>
    <cellStyle name="Normal 3 4 6 4 3 3" xfId="9731" xr:uid="{00000000-0005-0000-0000-0000F4300000}"/>
    <cellStyle name="Normal 3 4 6 4 4" xfId="4381" xr:uid="{00000000-0005-0000-0000-0000F5300000}"/>
    <cellStyle name="Normal 3 4 6 4 4 2" xfId="11577" xr:uid="{00000000-0005-0000-0000-0000F6300000}"/>
    <cellStyle name="Normal 3 4 6 4 5" xfId="7979" xr:uid="{00000000-0005-0000-0000-0000F7300000}"/>
    <cellStyle name="Normal 3 4 6 5" xfId="1075" xr:uid="{00000000-0005-0000-0000-0000F8300000}"/>
    <cellStyle name="Normal 3 4 6 5 2" xfId="2827" xr:uid="{00000000-0005-0000-0000-0000F9300000}"/>
    <cellStyle name="Normal 3 4 6 5 2 2" xfId="6425" xr:uid="{00000000-0005-0000-0000-0000FA300000}"/>
    <cellStyle name="Normal 3 4 6 5 2 2 2" xfId="13621" xr:uid="{00000000-0005-0000-0000-0000FB300000}"/>
    <cellStyle name="Normal 3 4 6 5 2 3" xfId="10023" xr:uid="{00000000-0005-0000-0000-0000FC300000}"/>
    <cellStyle name="Normal 3 4 6 5 3" xfId="4673" xr:uid="{00000000-0005-0000-0000-0000FD300000}"/>
    <cellStyle name="Normal 3 4 6 5 3 2" xfId="11869" xr:uid="{00000000-0005-0000-0000-0000FE300000}"/>
    <cellStyle name="Normal 3 4 6 5 4" xfId="8271" xr:uid="{00000000-0005-0000-0000-0000FF300000}"/>
    <cellStyle name="Normal 3 4 6 6" xfId="1951" xr:uid="{00000000-0005-0000-0000-000000310000}"/>
    <cellStyle name="Normal 3 4 6 6 2" xfId="5549" xr:uid="{00000000-0005-0000-0000-000001310000}"/>
    <cellStyle name="Normal 3 4 6 6 2 2" xfId="12745" xr:uid="{00000000-0005-0000-0000-000002310000}"/>
    <cellStyle name="Normal 3 4 6 6 3" xfId="9147" xr:uid="{00000000-0005-0000-0000-000003310000}"/>
    <cellStyle name="Normal 3 4 6 7" xfId="3717" xr:uid="{00000000-0005-0000-0000-000004310000}"/>
    <cellStyle name="Normal 3 4 6 7 2" xfId="7315" xr:uid="{00000000-0005-0000-0000-000005310000}"/>
    <cellStyle name="Normal 3 4 6 7 2 2" xfId="14511" xr:uid="{00000000-0005-0000-0000-000006310000}"/>
    <cellStyle name="Normal 3 4 6 7 3" xfId="10913" xr:uid="{00000000-0005-0000-0000-000007310000}"/>
    <cellStyle name="Normal 3 4 6 8" xfId="3797" xr:uid="{00000000-0005-0000-0000-000008310000}"/>
    <cellStyle name="Normal 3 4 6 8 2" xfId="10993" xr:uid="{00000000-0005-0000-0000-000009310000}"/>
    <cellStyle name="Normal 3 4 6 9" xfId="7395" xr:uid="{00000000-0005-0000-0000-00000A310000}"/>
    <cellStyle name="Normal 3 4 7" xfId="33" xr:uid="{00000000-0005-0000-0000-00000B310000}"/>
    <cellStyle name="Normal 3 4 7 10" xfId="208" xr:uid="{00000000-0005-0000-0000-00000C310000}"/>
    <cellStyle name="Normal 3 4 7 2" xfId="358" xr:uid="{00000000-0005-0000-0000-00000D310000}"/>
    <cellStyle name="Normal 3 4 7 2 2" xfId="650" xr:uid="{00000000-0005-0000-0000-00000E310000}"/>
    <cellStyle name="Normal 3 4 7 2 2 2" xfId="1529" xr:uid="{00000000-0005-0000-0000-00000F310000}"/>
    <cellStyle name="Normal 3 4 7 2 2 2 2" xfId="3281" xr:uid="{00000000-0005-0000-0000-000010310000}"/>
    <cellStyle name="Normal 3 4 7 2 2 2 2 2" xfId="6879" xr:uid="{00000000-0005-0000-0000-000011310000}"/>
    <cellStyle name="Normal 3 4 7 2 2 2 2 2 2" xfId="14075" xr:uid="{00000000-0005-0000-0000-000012310000}"/>
    <cellStyle name="Normal 3 4 7 2 2 2 2 3" xfId="10477" xr:uid="{00000000-0005-0000-0000-000013310000}"/>
    <cellStyle name="Normal 3 4 7 2 2 2 3" xfId="5127" xr:uid="{00000000-0005-0000-0000-000014310000}"/>
    <cellStyle name="Normal 3 4 7 2 2 2 3 2" xfId="12323" xr:uid="{00000000-0005-0000-0000-000015310000}"/>
    <cellStyle name="Normal 3 4 7 2 2 2 4" xfId="8725" xr:uid="{00000000-0005-0000-0000-000016310000}"/>
    <cellStyle name="Normal 3 4 7 2 2 3" xfId="2405" xr:uid="{00000000-0005-0000-0000-000017310000}"/>
    <cellStyle name="Normal 3 4 7 2 2 3 2" xfId="6003" xr:uid="{00000000-0005-0000-0000-000018310000}"/>
    <cellStyle name="Normal 3 4 7 2 2 3 2 2" xfId="13199" xr:uid="{00000000-0005-0000-0000-000019310000}"/>
    <cellStyle name="Normal 3 4 7 2 2 3 3" xfId="9601" xr:uid="{00000000-0005-0000-0000-00001A310000}"/>
    <cellStyle name="Normal 3 4 7 2 2 4" xfId="4251" xr:uid="{00000000-0005-0000-0000-00001B310000}"/>
    <cellStyle name="Normal 3 4 7 2 2 4 2" xfId="11447" xr:uid="{00000000-0005-0000-0000-00001C310000}"/>
    <cellStyle name="Normal 3 4 7 2 2 5" xfId="7849" xr:uid="{00000000-0005-0000-0000-00001D310000}"/>
    <cellStyle name="Normal 3 4 7 2 3" xfId="945" xr:uid="{00000000-0005-0000-0000-00001E310000}"/>
    <cellStyle name="Normal 3 4 7 2 3 2" xfId="1821" xr:uid="{00000000-0005-0000-0000-00001F310000}"/>
    <cellStyle name="Normal 3 4 7 2 3 2 2" xfId="3573" xr:uid="{00000000-0005-0000-0000-000020310000}"/>
    <cellStyle name="Normal 3 4 7 2 3 2 2 2" xfId="7171" xr:uid="{00000000-0005-0000-0000-000021310000}"/>
    <cellStyle name="Normal 3 4 7 2 3 2 2 2 2" xfId="14367" xr:uid="{00000000-0005-0000-0000-000022310000}"/>
    <cellStyle name="Normal 3 4 7 2 3 2 2 3" xfId="10769" xr:uid="{00000000-0005-0000-0000-000023310000}"/>
    <cellStyle name="Normal 3 4 7 2 3 2 3" xfId="5419" xr:uid="{00000000-0005-0000-0000-000024310000}"/>
    <cellStyle name="Normal 3 4 7 2 3 2 3 2" xfId="12615" xr:uid="{00000000-0005-0000-0000-000025310000}"/>
    <cellStyle name="Normal 3 4 7 2 3 2 4" xfId="9017" xr:uid="{00000000-0005-0000-0000-000026310000}"/>
    <cellStyle name="Normal 3 4 7 2 3 3" xfId="2697" xr:uid="{00000000-0005-0000-0000-000027310000}"/>
    <cellStyle name="Normal 3 4 7 2 3 3 2" xfId="6295" xr:uid="{00000000-0005-0000-0000-000028310000}"/>
    <cellStyle name="Normal 3 4 7 2 3 3 2 2" xfId="13491" xr:uid="{00000000-0005-0000-0000-000029310000}"/>
    <cellStyle name="Normal 3 4 7 2 3 3 3" xfId="9893" xr:uid="{00000000-0005-0000-0000-00002A310000}"/>
    <cellStyle name="Normal 3 4 7 2 3 4" xfId="4543" xr:uid="{00000000-0005-0000-0000-00002B310000}"/>
    <cellStyle name="Normal 3 4 7 2 3 4 2" xfId="11739" xr:uid="{00000000-0005-0000-0000-00002C310000}"/>
    <cellStyle name="Normal 3 4 7 2 3 5" xfId="8141" xr:uid="{00000000-0005-0000-0000-00002D310000}"/>
    <cellStyle name="Normal 3 4 7 2 4" xfId="1237" xr:uid="{00000000-0005-0000-0000-00002E310000}"/>
    <cellStyle name="Normal 3 4 7 2 4 2" xfId="2989" xr:uid="{00000000-0005-0000-0000-00002F310000}"/>
    <cellStyle name="Normal 3 4 7 2 4 2 2" xfId="6587" xr:uid="{00000000-0005-0000-0000-000030310000}"/>
    <cellStyle name="Normal 3 4 7 2 4 2 2 2" xfId="13783" xr:uid="{00000000-0005-0000-0000-000031310000}"/>
    <cellStyle name="Normal 3 4 7 2 4 2 3" xfId="10185" xr:uid="{00000000-0005-0000-0000-000032310000}"/>
    <cellStyle name="Normal 3 4 7 2 4 3" xfId="4835" xr:uid="{00000000-0005-0000-0000-000033310000}"/>
    <cellStyle name="Normal 3 4 7 2 4 3 2" xfId="12031" xr:uid="{00000000-0005-0000-0000-000034310000}"/>
    <cellStyle name="Normal 3 4 7 2 4 4" xfId="8433" xr:uid="{00000000-0005-0000-0000-000035310000}"/>
    <cellStyle name="Normal 3 4 7 2 5" xfId="2113" xr:uid="{00000000-0005-0000-0000-000036310000}"/>
    <cellStyle name="Normal 3 4 7 2 5 2" xfId="5711" xr:uid="{00000000-0005-0000-0000-000037310000}"/>
    <cellStyle name="Normal 3 4 7 2 5 2 2" xfId="12907" xr:uid="{00000000-0005-0000-0000-000038310000}"/>
    <cellStyle name="Normal 3 4 7 2 5 3" xfId="9309" xr:uid="{00000000-0005-0000-0000-000039310000}"/>
    <cellStyle name="Normal 3 4 7 2 6" xfId="3959" xr:uid="{00000000-0005-0000-0000-00003A310000}"/>
    <cellStyle name="Normal 3 4 7 2 6 2" xfId="11155" xr:uid="{00000000-0005-0000-0000-00003B310000}"/>
    <cellStyle name="Normal 3 4 7 2 7" xfId="7557" xr:uid="{00000000-0005-0000-0000-00003C310000}"/>
    <cellStyle name="Normal 3 4 7 3" xfId="504" xr:uid="{00000000-0005-0000-0000-00003D310000}"/>
    <cellStyle name="Normal 3 4 7 3 2" xfId="1383" xr:uid="{00000000-0005-0000-0000-00003E310000}"/>
    <cellStyle name="Normal 3 4 7 3 2 2" xfId="3135" xr:uid="{00000000-0005-0000-0000-00003F310000}"/>
    <cellStyle name="Normal 3 4 7 3 2 2 2" xfId="6733" xr:uid="{00000000-0005-0000-0000-000040310000}"/>
    <cellStyle name="Normal 3 4 7 3 2 2 2 2" xfId="13929" xr:uid="{00000000-0005-0000-0000-000041310000}"/>
    <cellStyle name="Normal 3 4 7 3 2 2 3" xfId="10331" xr:uid="{00000000-0005-0000-0000-000042310000}"/>
    <cellStyle name="Normal 3 4 7 3 2 3" xfId="4981" xr:uid="{00000000-0005-0000-0000-000043310000}"/>
    <cellStyle name="Normal 3 4 7 3 2 3 2" xfId="12177" xr:uid="{00000000-0005-0000-0000-000044310000}"/>
    <cellStyle name="Normal 3 4 7 3 2 4" xfId="8579" xr:uid="{00000000-0005-0000-0000-000045310000}"/>
    <cellStyle name="Normal 3 4 7 3 3" xfId="2259" xr:uid="{00000000-0005-0000-0000-000046310000}"/>
    <cellStyle name="Normal 3 4 7 3 3 2" xfId="5857" xr:uid="{00000000-0005-0000-0000-000047310000}"/>
    <cellStyle name="Normal 3 4 7 3 3 2 2" xfId="13053" xr:uid="{00000000-0005-0000-0000-000048310000}"/>
    <cellStyle name="Normal 3 4 7 3 3 3" xfId="9455" xr:uid="{00000000-0005-0000-0000-000049310000}"/>
    <cellStyle name="Normal 3 4 7 3 4" xfId="4105" xr:uid="{00000000-0005-0000-0000-00004A310000}"/>
    <cellStyle name="Normal 3 4 7 3 4 2" xfId="11301" xr:uid="{00000000-0005-0000-0000-00004B310000}"/>
    <cellStyle name="Normal 3 4 7 3 5" xfId="7703" xr:uid="{00000000-0005-0000-0000-00004C310000}"/>
    <cellStyle name="Normal 3 4 7 4" xfId="799" xr:uid="{00000000-0005-0000-0000-00004D310000}"/>
    <cellStyle name="Normal 3 4 7 4 2" xfId="1675" xr:uid="{00000000-0005-0000-0000-00004E310000}"/>
    <cellStyle name="Normal 3 4 7 4 2 2" xfId="3427" xr:uid="{00000000-0005-0000-0000-00004F310000}"/>
    <cellStyle name="Normal 3 4 7 4 2 2 2" xfId="7025" xr:uid="{00000000-0005-0000-0000-000050310000}"/>
    <cellStyle name="Normal 3 4 7 4 2 2 2 2" xfId="14221" xr:uid="{00000000-0005-0000-0000-000051310000}"/>
    <cellStyle name="Normal 3 4 7 4 2 2 3" xfId="10623" xr:uid="{00000000-0005-0000-0000-000052310000}"/>
    <cellStyle name="Normal 3 4 7 4 2 3" xfId="5273" xr:uid="{00000000-0005-0000-0000-000053310000}"/>
    <cellStyle name="Normal 3 4 7 4 2 3 2" xfId="12469" xr:uid="{00000000-0005-0000-0000-000054310000}"/>
    <cellStyle name="Normal 3 4 7 4 2 4" xfId="8871" xr:uid="{00000000-0005-0000-0000-000055310000}"/>
    <cellStyle name="Normal 3 4 7 4 3" xfId="2551" xr:uid="{00000000-0005-0000-0000-000056310000}"/>
    <cellStyle name="Normal 3 4 7 4 3 2" xfId="6149" xr:uid="{00000000-0005-0000-0000-000057310000}"/>
    <cellStyle name="Normal 3 4 7 4 3 2 2" xfId="13345" xr:uid="{00000000-0005-0000-0000-000058310000}"/>
    <cellStyle name="Normal 3 4 7 4 3 3" xfId="9747" xr:uid="{00000000-0005-0000-0000-000059310000}"/>
    <cellStyle name="Normal 3 4 7 4 4" xfId="4397" xr:uid="{00000000-0005-0000-0000-00005A310000}"/>
    <cellStyle name="Normal 3 4 7 4 4 2" xfId="11593" xr:uid="{00000000-0005-0000-0000-00005B310000}"/>
    <cellStyle name="Normal 3 4 7 4 5" xfId="7995" xr:uid="{00000000-0005-0000-0000-00005C310000}"/>
    <cellStyle name="Normal 3 4 7 5" xfId="1091" xr:uid="{00000000-0005-0000-0000-00005D310000}"/>
    <cellStyle name="Normal 3 4 7 5 2" xfId="2843" xr:uid="{00000000-0005-0000-0000-00005E310000}"/>
    <cellStyle name="Normal 3 4 7 5 2 2" xfId="6441" xr:uid="{00000000-0005-0000-0000-00005F310000}"/>
    <cellStyle name="Normal 3 4 7 5 2 2 2" xfId="13637" xr:uid="{00000000-0005-0000-0000-000060310000}"/>
    <cellStyle name="Normal 3 4 7 5 2 3" xfId="10039" xr:uid="{00000000-0005-0000-0000-000061310000}"/>
    <cellStyle name="Normal 3 4 7 5 3" xfId="4689" xr:uid="{00000000-0005-0000-0000-000062310000}"/>
    <cellStyle name="Normal 3 4 7 5 3 2" xfId="11885" xr:uid="{00000000-0005-0000-0000-000063310000}"/>
    <cellStyle name="Normal 3 4 7 5 4" xfId="8287" xr:uid="{00000000-0005-0000-0000-000064310000}"/>
    <cellStyle name="Normal 3 4 7 6" xfId="1967" xr:uid="{00000000-0005-0000-0000-000065310000}"/>
    <cellStyle name="Normal 3 4 7 6 2" xfId="5565" xr:uid="{00000000-0005-0000-0000-000066310000}"/>
    <cellStyle name="Normal 3 4 7 6 2 2" xfId="12761" xr:uid="{00000000-0005-0000-0000-000067310000}"/>
    <cellStyle name="Normal 3 4 7 6 3" xfId="9163" xr:uid="{00000000-0005-0000-0000-000068310000}"/>
    <cellStyle name="Normal 3 4 7 7" xfId="3653" xr:uid="{00000000-0005-0000-0000-000069310000}"/>
    <cellStyle name="Normal 3 4 7 7 2" xfId="7251" xr:uid="{00000000-0005-0000-0000-00006A310000}"/>
    <cellStyle name="Normal 3 4 7 7 2 2" xfId="14447" xr:uid="{00000000-0005-0000-0000-00006B310000}"/>
    <cellStyle name="Normal 3 4 7 7 3" xfId="10849" xr:uid="{00000000-0005-0000-0000-00006C310000}"/>
    <cellStyle name="Normal 3 4 7 8" xfId="3813" xr:uid="{00000000-0005-0000-0000-00006D310000}"/>
    <cellStyle name="Normal 3 4 7 8 2" xfId="11009" xr:uid="{00000000-0005-0000-0000-00006E310000}"/>
    <cellStyle name="Normal 3 4 7 9" xfId="7411" xr:uid="{00000000-0005-0000-0000-00006F310000}"/>
    <cellStyle name="Normal 3 4 8" xfId="278" xr:uid="{00000000-0005-0000-0000-000070310000}"/>
    <cellStyle name="Normal 3 4 8 2" xfId="570" xr:uid="{00000000-0005-0000-0000-000071310000}"/>
    <cellStyle name="Normal 3 4 8 2 2" xfId="1449" xr:uid="{00000000-0005-0000-0000-000072310000}"/>
    <cellStyle name="Normal 3 4 8 2 2 2" xfId="3201" xr:uid="{00000000-0005-0000-0000-000073310000}"/>
    <cellStyle name="Normal 3 4 8 2 2 2 2" xfId="6799" xr:uid="{00000000-0005-0000-0000-000074310000}"/>
    <cellStyle name="Normal 3 4 8 2 2 2 2 2" xfId="13995" xr:uid="{00000000-0005-0000-0000-000075310000}"/>
    <cellStyle name="Normal 3 4 8 2 2 2 3" xfId="10397" xr:uid="{00000000-0005-0000-0000-000076310000}"/>
    <cellStyle name="Normal 3 4 8 2 2 3" xfId="5047" xr:uid="{00000000-0005-0000-0000-000077310000}"/>
    <cellStyle name="Normal 3 4 8 2 2 3 2" xfId="12243" xr:uid="{00000000-0005-0000-0000-000078310000}"/>
    <cellStyle name="Normal 3 4 8 2 2 4" xfId="8645" xr:uid="{00000000-0005-0000-0000-000079310000}"/>
    <cellStyle name="Normal 3 4 8 2 3" xfId="2325" xr:uid="{00000000-0005-0000-0000-00007A310000}"/>
    <cellStyle name="Normal 3 4 8 2 3 2" xfId="5923" xr:uid="{00000000-0005-0000-0000-00007B310000}"/>
    <cellStyle name="Normal 3 4 8 2 3 2 2" xfId="13119" xr:uid="{00000000-0005-0000-0000-00007C310000}"/>
    <cellStyle name="Normal 3 4 8 2 3 3" xfId="9521" xr:uid="{00000000-0005-0000-0000-00007D310000}"/>
    <cellStyle name="Normal 3 4 8 2 4" xfId="4171" xr:uid="{00000000-0005-0000-0000-00007E310000}"/>
    <cellStyle name="Normal 3 4 8 2 4 2" xfId="11367" xr:uid="{00000000-0005-0000-0000-00007F310000}"/>
    <cellStyle name="Normal 3 4 8 2 5" xfId="7769" xr:uid="{00000000-0005-0000-0000-000080310000}"/>
    <cellStyle name="Normal 3 4 8 3" xfId="865" xr:uid="{00000000-0005-0000-0000-000081310000}"/>
    <cellStyle name="Normal 3 4 8 3 2" xfId="1741" xr:uid="{00000000-0005-0000-0000-000082310000}"/>
    <cellStyle name="Normal 3 4 8 3 2 2" xfId="3493" xr:uid="{00000000-0005-0000-0000-000083310000}"/>
    <cellStyle name="Normal 3 4 8 3 2 2 2" xfId="7091" xr:uid="{00000000-0005-0000-0000-000084310000}"/>
    <cellStyle name="Normal 3 4 8 3 2 2 2 2" xfId="14287" xr:uid="{00000000-0005-0000-0000-000085310000}"/>
    <cellStyle name="Normal 3 4 8 3 2 2 3" xfId="10689" xr:uid="{00000000-0005-0000-0000-000086310000}"/>
    <cellStyle name="Normal 3 4 8 3 2 3" xfId="5339" xr:uid="{00000000-0005-0000-0000-000087310000}"/>
    <cellStyle name="Normal 3 4 8 3 2 3 2" xfId="12535" xr:uid="{00000000-0005-0000-0000-000088310000}"/>
    <cellStyle name="Normal 3 4 8 3 2 4" xfId="8937" xr:uid="{00000000-0005-0000-0000-000089310000}"/>
    <cellStyle name="Normal 3 4 8 3 3" xfId="2617" xr:uid="{00000000-0005-0000-0000-00008A310000}"/>
    <cellStyle name="Normal 3 4 8 3 3 2" xfId="6215" xr:uid="{00000000-0005-0000-0000-00008B310000}"/>
    <cellStyle name="Normal 3 4 8 3 3 2 2" xfId="13411" xr:uid="{00000000-0005-0000-0000-00008C310000}"/>
    <cellStyle name="Normal 3 4 8 3 3 3" xfId="9813" xr:uid="{00000000-0005-0000-0000-00008D310000}"/>
    <cellStyle name="Normal 3 4 8 3 4" xfId="4463" xr:uid="{00000000-0005-0000-0000-00008E310000}"/>
    <cellStyle name="Normal 3 4 8 3 4 2" xfId="11659" xr:uid="{00000000-0005-0000-0000-00008F310000}"/>
    <cellStyle name="Normal 3 4 8 3 5" xfId="8061" xr:uid="{00000000-0005-0000-0000-000090310000}"/>
    <cellStyle name="Normal 3 4 8 4" xfId="1157" xr:uid="{00000000-0005-0000-0000-000091310000}"/>
    <cellStyle name="Normal 3 4 8 4 2" xfId="2909" xr:uid="{00000000-0005-0000-0000-000092310000}"/>
    <cellStyle name="Normal 3 4 8 4 2 2" xfId="6507" xr:uid="{00000000-0005-0000-0000-000093310000}"/>
    <cellStyle name="Normal 3 4 8 4 2 2 2" xfId="13703" xr:uid="{00000000-0005-0000-0000-000094310000}"/>
    <cellStyle name="Normal 3 4 8 4 2 3" xfId="10105" xr:uid="{00000000-0005-0000-0000-000095310000}"/>
    <cellStyle name="Normal 3 4 8 4 3" xfId="4755" xr:uid="{00000000-0005-0000-0000-000096310000}"/>
    <cellStyle name="Normal 3 4 8 4 3 2" xfId="11951" xr:uid="{00000000-0005-0000-0000-000097310000}"/>
    <cellStyle name="Normal 3 4 8 4 4" xfId="8353" xr:uid="{00000000-0005-0000-0000-000098310000}"/>
    <cellStyle name="Normal 3 4 8 5" xfId="2033" xr:uid="{00000000-0005-0000-0000-000099310000}"/>
    <cellStyle name="Normal 3 4 8 5 2" xfId="5631" xr:uid="{00000000-0005-0000-0000-00009A310000}"/>
    <cellStyle name="Normal 3 4 8 5 2 2" xfId="12827" xr:uid="{00000000-0005-0000-0000-00009B310000}"/>
    <cellStyle name="Normal 3 4 8 5 3" xfId="9229" xr:uid="{00000000-0005-0000-0000-00009C310000}"/>
    <cellStyle name="Normal 3 4 8 6" xfId="3879" xr:uid="{00000000-0005-0000-0000-00009D310000}"/>
    <cellStyle name="Normal 3 4 8 6 2" xfId="11075" xr:uid="{00000000-0005-0000-0000-00009E310000}"/>
    <cellStyle name="Normal 3 4 8 7" xfId="7477" xr:uid="{00000000-0005-0000-0000-00009F310000}"/>
    <cellStyle name="Normal 3 4 9" xfId="424" xr:uid="{00000000-0005-0000-0000-0000A0310000}"/>
    <cellStyle name="Normal 3 4 9 2" xfId="1303" xr:uid="{00000000-0005-0000-0000-0000A1310000}"/>
    <cellStyle name="Normal 3 4 9 2 2" xfId="3055" xr:uid="{00000000-0005-0000-0000-0000A2310000}"/>
    <cellStyle name="Normal 3 4 9 2 2 2" xfId="6653" xr:uid="{00000000-0005-0000-0000-0000A3310000}"/>
    <cellStyle name="Normal 3 4 9 2 2 2 2" xfId="13849" xr:uid="{00000000-0005-0000-0000-0000A4310000}"/>
    <cellStyle name="Normal 3 4 9 2 2 3" xfId="10251" xr:uid="{00000000-0005-0000-0000-0000A5310000}"/>
    <cellStyle name="Normal 3 4 9 2 3" xfId="4901" xr:uid="{00000000-0005-0000-0000-0000A6310000}"/>
    <cellStyle name="Normal 3 4 9 2 3 2" xfId="12097" xr:uid="{00000000-0005-0000-0000-0000A7310000}"/>
    <cellStyle name="Normal 3 4 9 2 4" xfId="8499" xr:uid="{00000000-0005-0000-0000-0000A8310000}"/>
    <cellStyle name="Normal 3 4 9 3" xfId="2179" xr:uid="{00000000-0005-0000-0000-0000A9310000}"/>
    <cellStyle name="Normal 3 4 9 3 2" xfId="5777" xr:uid="{00000000-0005-0000-0000-0000AA310000}"/>
    <cellStyle name="Normal 3 4 9 3 2 2" xfId="12973" xr:uid="{00000000-0005-0000-0000-0000AB310000}"/>
    <cellStyle name="Normal 3 4 9 3 3" xfId="9375" xr:uid="{00000000-0005-0000-0000-0000AC310000}"/>
    <cellStyle name="Normal 3 4 9 4" xfId="4025" xr:uid="{00000000-0005-0000-0000-0000AD310000}"/>
    <cellStyle name="Normal 3 4 9 4 2" xfId="11221" xr:uid="{00000000-0005-0000-0000-0000AE310000}"/>
    <cellStyle name="Normal 3 4 9 5" xfId="7623" xr:uid="{00000000-0005-0000-0000-0000AF310000}"/>
    <cellStyle name="Normal 3 5" xfId="19" xr:uid="{00000000-0005-0000-0000-0000B0310000}"/>
    <cellStyle name="Normal 3 5 10" xfId="1897" xr:uid="{00000000-0005-0000-0000-0000B1310000}"/>
    <cellStyle name="Normal 3 5 10 2" xfId="5495" xr:uid="{00000000-0005-0000-0000-0000B2310000}"/>
    <cellStyle name="Normal 3 5 10 2 2" xfId="12691" xr:uid="{00000000-0005-0000-0000-0000B3310000}"/>
    <cellStyle name="Normal 3 5 10 3" xfId="9093" xr:uid="{00000000-0005-0000-0000-0000B4310000}"/>
    <cellStyle name="Normal 3 5 11" xfId="3641" xr:uid="{00000000-0005-0000-0000-0000B5310000}"/>
    <cellStyle name="Normal 3 5 11 2" xfId="7239" xr:uid="{00000000-0005-0000-0000-0000B6310000}"/>
    <cellStyle name="Normal 3 5 11 2 2" xfId="14435" xr:uid="{00000000-0005-0000-0000-0000B7310000}"/>
    <cellStyle name="Normal 3 5 11 3" xfId="10837" xr:uid="{00000000-0005-0000-0000-0000B8310000}"/>
    <cellStyle name="Normal 3 5 12" xfId="3743" xr:uid="{00000000-0005-0000-0000-0000B9310000}"/>
    <cellStyle name="Normal 3 5 12 2" xfId="10939" xr:uid="{00000000-0005-0000-0000-0000BA310000}"/>
    <cellStyle name="Normal 3 5 13" xfId="7341" xr:uid="{00000000-0005-0000-0000-0000BB310000}"/>
    <cellStyle name="Normal 3 5 14" xfId="135" xr:uid="{00000000-0005-0000-0000-0000BC310000}"/>
    <cellStyle name="Normal 3 5 2" xfId="70" xr:uid="{00000000-0005-0000-0000-0000BD310000}"/>
    <cellStyle name="Normal 3 5 2 10" xfId="7363" xr:uid="{00000000-0005-0000-0000-0000BE310000}"/>
    <cellStyle name="Normal 3 5 2 11" xfId="157" xr:uid="{00000000-0005-0000-0000-0000BF310000}"/>
    <cellStyle name="Normal 3 5 2 2" xfId="242" xr:uid="{00000000-0005-0000-0000-0000C0310000}"/>
    <cellStyle name="Normal 3 5 2 2 2" xfId="390" xr:uid="{00000000-0005-0000-0000-0000C1310000}"/>
    <cellStyle name="Normal 3 5 2 2 2 2" xfId="682" xr:uid="{00000000-0005-0000-0000-0000C2310000}"/>
    <cellStyle name="Normal 3 5 2 2 2 2 2" xfId="1561" xr:uid="{00000000-0005-0000-0000-0000C3310000}"/>
    <cellStyle name="Normal 3 5 2 2 2 2 2 2" xfId="3313" xr:uid="{00000000-0005-0000-0000-0000C4310000}"/>
    <cellStyle name="Normal 3 5 2 2 2 2 2 2 2" xfId="6911" xr:uid="{00000000-0005-0000-0000-0000C5310000}"/>
    <cellStyle name="Normal 3 5 2 2 2 2 2 2 2 2" xfId="14107" xr:uid="{00000000-0005-0000-0000-0000C6310000}"/>
    <cellStyle name="Normal 3 5 2 2 2 2 2 2 3" xfId="10509" xr:uid="{00000000-0005-0000-0000-0000C7310000}"/>
    <cellStyle name="Normal 3 5 2 2 2 2 2 3" xfId="5159" xr:uid="{00000000-0005-0000-0000-0000C8310000}"/>
    <cellStyle name="Normal 3 5 2 2 2 2 2 3 2" xfId="12355" xr:uid="{00000000-0005-0000-0000-0000C9310000}"/>
    <cellStyle name="Normal 3 5 2 2 2 2 2 4" xfId="8757" xr:uid="{00000000-0005-0000-0000-0000CA310000}"/>
    <cellStyle name="Normal 3 5 2 2 2 2 3" xfId="2437" xr:uid="{00000000-0005-0000-0000-0000CB310000}"/>
    <cellStyle name="Normal 3 5 2 2 2 2 3 2" xfId="6035" xr:uid="{00000000-0005-0000-0000-0000CC310000}"/>
    <cellStyle name="Normal 3 5 2 2 2 2 3 2 2" xfId="13231" xr:uid="{00000000-0005-0000-0000-0000CD310000}"/>
    <cellStyle name="Normal 3 5 2 2 2 2 3 3" xfId="9633" xr:uid="{00000000-0005-0000-0000-0000CE310000}"/>
    <cellStyle name="Normal 3 5 2 2 2 2 4" xfId="4283" xr:uid="{00000000-0005-0000-0000-0000CF310000}"/>
    <cellStyle name="Normal 3 5 2 2 2 2 4 2" xfId="11479" xr:uid="{00000000-0005-0000-0000-0000D0310000}"/>
    <cellStyle name="Normal 3 5 2 2 2 2 5" xfId="7881" xr:uid="{00000000-0005-0000-0000-0000D1310000}"/>
    <cellStyle name="Normal 3 5 2 2 2 3" xfId="977" xr:uid="{00000000-0005-0000-0000-0000D2310000}"/>
    <cellStyle name="Normal 3 5 2 2 2 3 2" xfId="1853" xr:uid="{00000000-0005-0000-0000-0000D3310000}"/>
    <cellStyle name="Normal 3 5 2 2 2 3 2 2" xfId="3605" xr:uid="{00000000-0005-0000-0000-0000D4310000}"/>
    <cellStyle name="Normal 3 5 2 2 2 3 2 2 2" xfId="7203" xr:uid="{00000000-0005-0000-0000-0000D5310000}"/>
    <cellStyle name="Normal 3 5 2 2 2 3 2 2 2 2" xfId="14399" xr:uid="{00000000-0005-0000-0000-0000D6310000}"/>
    <cellStyle name="Normal 3 5 2 2 2 3 2 2 3" xfId="10801" xr:uid="{00000000-0005-0000-0000-0000D7310000}"/>
    <cellStyle name="Normal 3 5 2 2 2 3 2 3" xfId="5451" xr:uid="{00000000-0005-0000-0000-0000D8310000}"/>
    <cellStyle name="Normal 3 5 2 2 2 3 2 3 2" xfId="12647" xr:uid="{00000000-0005-0000-0000-0000D9310000}"/>
    <cellStyle name="Normal 3 5 2 2 2 3 2 4" xfId="9049" xr:uid="{00000000-0005-0000-0000-0000DA310000}"/>
    <cellStyle name="Normal 3 5 2 2 2 3 3" xfId="2729" xr:uid="{00000000-0005-0000-0000-0000DB310000}"/>
    <cellStyle name="Normal 3 5 2 2 2 3 3 2" xfId="6327" xr:uid="{00000000-0005-0000-0000-0000DC310000}"/>
    <cellStyle name="Normal 3 5 2 2 2 3 3 2 2" xfId="13523" xr:uid="{00000000-0005-0000-0000-0000DD310000}"/>
    <cellStyle name="Normal 3 5 2 2 2 3 3 3" xfId="9925" xr:uid="{00000000-0005-0000-0000-0000DE310000}"/>
    <cellStyle name="Normal 3 5 2 2 2 3 4" xfId="4575" xr:uid="{00000000-0005-0000-0000-0000DF310000}"/>
    <cellStyle name="Normal 3 5 2 2 2 3 4 2" xfId="11771" xr:uid="{00000000-0005-0000-0000-0000E0310000}"/>
    <cellStyle name="Normal 3 5 2 2 2 3 5" xfId="8173" xr:uid="{00000000-0005-0000-0000-0000E1310000}"/>
    <cellStyle name="Normal 3 5 2 2 2 4" xfId="1269" xr:uid="{00000000-0005-0000-0000-0000E2310000}"/>
    <cellStyle name="Normal 3 5 2 2 2 4 2" xfId="3021" xr:uid="{00000000-0005-0000-0000-0000E3310000}"/>
    <cellStyle name="Normal 3 5 2 2 2 4 2 2" xfId="6619" xr:uid="{00000000-0005-0000-0000-0000E4310000}"/>
    <cellStyle name="Normal 3 5 2 2 2 4 2 2 2" xfId="13815" xr:uid="{00000000-0005-0000-0000-0000E5310000}"/>
    <cellStyle name="Normal 3 5 2 2 2 4 2 3" xfId="10217" xr:uid="{00000000-0005-0000-0000-0000E6310000}"/>
    <cellStyle name="Normal 3 5 2 2 2 4 3" xfId="4867" xr:uid="{00000000-0005-0000-0000-0000E7310000}"/>
    <cellStyle name="Normal 3 5 2 2 2 4 3 2" xfId="12063" xr:uid="{00000000-0005-0000-0000-0000E8310000}"/>
    <cellStyle name="Normal 3 5 2 2 2 4 4" xfId="8465" xr:uid="{00000000-0005-0000-0000-0000E9310000}"/>
    <cellStyle name="Normal 3 5 2 2 2 5" xfId="2145" xr:uid="{00000000-0005-0000-0000-0000EA310000}"/>
    <cellStyle name="Normal 3 5 2 2 2 5 2" xfId="5743" xr:uid="{00000000-0005-0000-0000-0000EB310000}"/>
    <cellStyle name="Normal 3 5 2 2 2 5 2 2" xfId="12939" xr:uid="{00000000-0005-0000-0000-0000EC310000}"/>
    <cellStyle name="Normal 3 5 2 2 2 5 3" xfId="9341" xr:uid="{00000000-0005-0000-0000-0000ED310000}"/>
    <cellStyle name="Normal 3 5 2 2 2 6" xfId="3991" xr:uid="{00000000-0005-0000-0000-0000EE310000}"/>
    <cellStyle name="Normal 3 5 2 2 2 6 2" xfId="11187" xr:uid="{00000000-0005-0000-0000-0000EF310000}"/>
    <cellStyle name="Normal 3 5 2 2 2 7" xfId="7589" xr:uid="{00000000-0005-0000-0000-0000F0310000}"/>
    <cellStyle name="Normal 3 5 2 2 3" xfId="536" xr:uid="{00000000-0005-0000-0000-0000F1310000}"/>
    <cellStyle name="Normal 3 5 2 2 3 2" xfId="1415" xr:uid="{00000000-0005-0000-0000-0000F2310000}"/>
    <cellStyle name="Normal 3 5 2 2 3 2 2" xfId="3167" xr:uid="{00000000-0005-0000-0000-0000F3310000}"/>
    <cellStyle name="Normal 3 5 2 2 3 2 2 2" xfId="6765" xr:uid="{00000000-0005-0000-0000-0000F4310000}"/>
    <cellStyle name="Normal 3 5 2 2 3 2 2 2 2" xfId="13961" xr:uid="{00000000-0005-0000-0000-0000F5310000}"/>
    <cellStyle name="Normal 3 5 2 2 3 2 2 3" xfId="10363" xr:uid="{00000000-0005-0000-0000-0000F6310000}"/>
    <cellStyle name="Normal 3 5 2 2 3 2 3" xfId="5013" xr:uid="{00000000-0005-0000-0000-0000F7310000}"/>
    <cellStyle name="Normal 3 5 2 2 3 2 3 2" xfId="12209" xr:uid="{00000000-0005-0000-0000-0000F8310000}"/>
    <cellStyle name="Normal 3 5 2 2 3 2 4" xfId="8611" xr:uid="{00000000-0005-0000-0000-0000F9310000}"/>
    <cellStyle name="Normal 3 5 2 2 3 3" xfId="2291" xr:uid="{00000000-0005-0000-0000-0000FA310000}"/>
    <cellStyle name="Normal 3 5 2 2 3 3 2" xfId="5889" xr:uid="{00000000-0005-0000-0000-0000FB310000}"/>
    <cellStyle name="Normal 3 5 2 2 3 3 2 2" xfId="13085" xr:uid="{00000000-0005-0000-0000-0000FC310000}"/>
    <cellStyle name="Normal 3 5 2 2 3 3 3" xfId="9487" xr:uid="{00000000-0005-0000-0000-0000FD310000}"/>
    <cellStyle name="Normal 3 5 2 2 3 4" xfId="4137" xr:uid="{00000000-0005-0000-0000-0000FE310000}"/>
    <cellStyle name="Normal 3 5 2 2 3 4 2" xfId="11333" xr:uid="{00000000-0005-0000-0000-0000FF310000}"/>
    <cellStyle name="Normal 3 5 2 2 3 5" xfId="7735" xr:uid="{00000000-0005-0000-0000-000000320000}"/>
    <cellStyle name="Normal 3 5 2 2 4" xfId="831" xr:uid="{00000000-0005-0000-0000-000001320000}"/>
    <cellStyle name="Normal 3 5 2 2 4 2" xfId="1707" xr:uid="{00000000-0005-0000-0000-000002320000}"/>
    <cellStyle name="Normal 3 5 2 2 4 2 2" xfId="3459" xr:uid="{00000000-0005-0000-0000-000003320000}"/>
    <cellStyle name="Normal 3 5 2 2 4 2 2 2" xfId="7057" xr:uid="{00000000-0005-0000-0000-000004320000}"/>
    <cellStyle name="Normal 3 5 2 2 4 2 2 2 2" xfId="14253" xr:uid="{00000000-0005-0000-0000-000005320000}"/>
    <cellStyle name="Normal 3 5 2 2 4 2 2 3" xfId="10655" xr:uid="{00000000-0005-0000-0000-000006320000}"/>
    <cellStyle name="Normal 3 5 2 2 4 2 3" xfId="5305" xr:uid="{00000000-0005-0000-0000-000007320000}"/>
    <cellStyle name="Normal 3 5 2 2 4 2 3 2" xfId="12501" xr:uid="{00000000-0005-0000-0000-000008320000}"/>
    <cellStyle name="Normal 3 5 2 2 4 2 4" xfId="8903" xr:uid="{00000000-0005-0000-0000-000009320000}"/>
    <cellStyle name="Normal 3 5 2 2 4 3" xfId="2583" xr:uid="{00000000-0005-0000-0000-00000A320000}"/>
    <cellStyle name="Normal 3 5 2 2 4 3 2" xfId="6181" xr:uid="{00000000-0005-0000-0000-00000B320000}"/>
    <cellStyle name="Normal 3 5 2 2 4 3 2 2" xfId="13377" xr:uid="{00000000-0005-0000-0000-00000C320000}"/>
    <cellStyle name="Normal 3 5 2 2 4 3 3" xfId="9779" xr:uid="{00000000-0005-0000-0000-00000D320000}"/>
    <cellStyle name="Normal 3 5 2 2 4 4" xfId="4429" xr:uid="{00000000-0005-0000-0000-00000E320000}"/>
    <cellStyle name="Normal 3 5 2 2 4 4 2" xfId="11625" xr:uid="{00000000-0005-0000-0000-00000F320000}"/>
    <cellStyle name="Normal 3 5 2 2 4 5" xfId="8027" xr:uid="{00000000-0005-0000-0000-000010320000}"/>
    <cellStyle name="Normal 3 5 2 2 5" xfId="1123" xr:uid="{00000000-0005-0000-0000-000011320000}"/>
    <cellStyle name="Normal 3 5 2 2 5 2" xfId="2875" xr:uid="{00000000-0005-0000-0000-000012320000}"/>
    <cellStyle name="Normal 3 5 2 2 5 2 2" xfId="6473" xr:uid="{00000000-0005-0000-0000-000013320000}"/>
    <cellStyle name="Normal 3 5 2 2 5 2 2 2" xfId="13669" xr:uid="{00000000-0005-0000-0000-000014320000}"/>
    <cellStyle name="Normal 3 5 2 2 5 2 3" xfId="10071" xr:uid="{00000000-0005-0000-0000-000015320000}"/>
    <cellStyle name="Normal 3 5 2 2 5 3" xfId="4721" xr:uid="{00000000-0005-0000-0000-000016320000}"/>
    <cellStyle name="Normal 3 5 2 2 5 3 2" xfId="11917" xr:uid="{00000000-0005-0000-0000-000017320000}"/>
    <cellStyle name="Normal 3 5 2 2 5 4" xfId="8319" xr:uid="{00000000-0005-0000-0000-000018320000}"/>
    <cellStyle name="Normal 3 5 2 2 6" xfId="1999" xr:uid="{00000000-0005-0000-0000-000019320000}"/>
    <cellStyle name="Normal 3 5 2 2 6 2" xfId="5597" xr:uid="{00000000-0005-0000-0000-00001A320000}"/>
    <cellStyle name="Normal 3 5 2 2 6 2 2" xfId="12793" xr:uid="{00000000-0005-0000-0000-00001B320000}"/>
    <cellStyle name="Normal 3 5 2 2 6 3" xfId="9195" xr:uid="{00000000-0005-0000-0000-00001C320000}"/>
    <cellStyle name="Normal 3 5 2 2 7" xfId="3845" xr:uid="{00000000-0005-0000-0000-00001D320000}"/>
    <cellStyle name="Normal 3 5 2 2 7 2" xfId="11041" xr:uid="{00000000-0005-0000-0000-00001E320000}"/>
    <cellStyle name="Normal 3 5 2 2 8" xfId="7443" xr:uid="{00000000-0005-0000-0000-00001F320000}"/>
    <cellStyle name="Normal 3 5 2 3" xfId="310" xr:uid="{00000000-0005-0000-0000-000020320000}"/>
    <cellStyle name="Normal 3 5 2 3 2" xfId="602" xr:uid="{00000000-0005-0000-0000-000021320000}"/>
    <cellStyle name="Normal 3 5 2 3 2 2" xfId="1481" xr:uid="{00000000-0005-0000-0000-000022320000}"/>
    <cellStyle name="Normal 3 5 2 3 2 2 2" xfId="3233" xr:uid="{00000000-0005-0000-0000-000023320000}"/>
    <cellStyle name="Normal 3 5 2 3 2 2 2 2" xfId="6831" xr:uid="{00000000-0005-0000-0000-000024320000}"/>
    <cellStyle name="Normal 3 5 2 3 2 2 2 2 2" xfId="14027" xr:uid="{00000000-0005-0000-0000-000025320000}"/>
    <cellStyle name="Normal 3 5 2 3 2 2 2 3" xfId="10429" xr:uid="{00000000-0005-0000-0000-000026320000}"/>
    <cellStyle name="Normal 3 5 2 3 2 2 3" xfId="5079" xr:uid="{00000000-0005-0000-0000-000027320000}"/>
    <cellStyle name="Normal 3 5 2 3 2 2 3 2" xfId="12275" xr:uid="{00000000-0005-0000-0000-000028320000}"/>
    <cellStyle name="Normal 3 5 2 3 2 2 4" xfId="8677" xr:uid="{00000000-0005-0000-0000-000029320000}"/>
    <cellStyle name="Normal 3 5 2 3 2 3" xfId="2357" xr:uid="{00000000-0005-0000-0000-00002A320000}"/>
    <cellStyle name="Normal 3 5 2 3 2 3 2" xfId="5955" xr:uid="{00000000-0005-0000-0000-00002B320000}"/>
    <cellStyle name="Normal 3 5 2 3 2 3 2 2" xfId="13151" xr:uid="{00000000-0005-0000-0000-00002C320000}"/>
    <cellStyle name="Normal 3 5 2 3 2 3 3" xfId="9553" xr:uid="{00000000-0005-0000-0000-00002D320000}"/>
    <cellStyle name="Normal 3 5 2 3 2 4" xfId="4203" xr:uid="{00000000-0005-0000-0000-00002E320000}"/>
    <cellStyle name="Normal 3 5 2 3 2 4 2" xfId="11399" xr:uid="{00000000-0005-0000-0000-00002F320000}"/>
    <cellStyle name="Normal 3 5 2 3 2 5" xfId="7801" xr:uid="{00000000-0005-0000-0000-000030320000}"/>
    <cellStyle name="Normal 3 5 2 3 3" xfId="897" xr:uid="{00000000-0005-0000-0000-000031320000}"/>
    <cellStyle name="Normal 3 5 2 3 3 2" xfId="1773" xr:uid="{00000000-0005-0000-0000-000032320000}"/>
    <cellStyle name="Normal 3 5 2 3 3 2 2" xfId="3525" xr:uid="{00000000-0005-0000-0000-000033320000}"/>
    <cellStyle name="Normal 3 5 2 3 3 2 2 2" xfId="7123" xr:uid="{00000000-0005-0000-0000-000034320000}"/>
    <cellStyle name="Normal 3 5 2 3 3 2 2 2 2" xfId="14319" xr:uid="{00000000-0005-0000-0000-000035320000}"/>
    <cellStyle name="Normal 3 5 2 3 3 2 2 3" xfId="10721" xr:uid="{00000000-0005-0000-0000-000036320000}"/>
    <cellStyle name="Normal 3 5 2 3 3 2 3" xfId="5371" xr:uid="{00000000-0005-0000-0000-000037320000}"/>
    <cellStyle name="Normal 3 5 2 3 3 2 3 2" xfId="12567" xr:uid="{00000000-0005-0000-0000-000038320000}"/>
    <cellStyle name="Normal 3 5 2 3 3 2 4" xfId="8969" xr:uid="{00000000-0005-0000-0000-000039320000}"/>
    <cellStyle name="Normal 3 5 2 3 3 3" xfId="2649" xr:uid="{00000000-0005-0000-0000-00003A320000}"/>
    <cellStyle name="Normal 3 5 2 3 3 3 2" xfId="6247" xr:uid="{00000000-0005-0000-0000-00003B320000}"/>
    <cellStyle name="Normal 3 5 2 3 3 3 2 2" xfId="13443" xr:uid="{00000000-0005-0000-0000-00003C320000}"/>
    <cellStyle name="Normal 3 5 2 3 3 3 3" xfId="9845" xr:uid="{00000000-0005-0000-0000-00003D320000}"/>
    <cellStyle name="Normal 3 5 2 3 3 4" xfId="4495" xr:uid="{00000000-0005-0000-0000-00003E320000}"/>
    <cellStyle name="Normal 3 5 2 3 3 4 2" xfId="11691" xr:uid="{00000000-0005-0000-0000-00003F320000}"/>
    <cellStyle name="Normal 3 5 2 3 3 5" xfId="8093" xr:uid="{00000000-0005-0000-0000-000040320000}"/>
    <cellStyle name="Normal 3 5 2 3 4" xfId="1189" xr:uid="{00000000-0005-0000-0000-000041320000}"/>
    <cellStyle name="Normal 3 5 2 3 4 2" xfId="2941" xr:uid="{00000000-0005-0000-0000-000042320000}"/>
    <cellStyle name="Normal 3 5 2 3 4 2 2" xfId="6539" xr:uid="{00000000-0005-0000-0000-000043320000}"/>
    <cellStyle name="Normal 3 5 2 3 4 2 2 2" xfId="13735" xr:uid="{00000000-0005-0000-0000-000044320000}"/>
    <cellStyle name="Normal 3 5 2 3 4 2 3" xfId="10137" xr:uid="{00000000-0005-0000-0000-000045320000}"/>
    <cellStyle name="Normal 3 5 2 3 4 3" xfId="4787" xr:uid="{00000000-0005-0000-0000-000046320000}"/>
    <cellStyle name="Normal 3 5 2 3 4 3 2" xfId="11983" xr:uid="{00000000-0005-0000-0000-000047320000}"/>
    <cellStyle name="Normal 3 5 2 3 4 4" xfId="8385" xr:uid="{00000000-0005-0000-0000-000048320000}"/>
    <cellStyle name="Normal 3 5 2 3 5" xfId="2065" xr:uid="{00000000-0005-0000-0000-000049320000}"/>
    <cellStyle name="Normal 3 5 2 3 5 2" xfId="5663" xr:uid="{00000000-0005-0000-0000-00004A320000}"/>
    <cellStyle name="Normal 3 5 2 3 5 2 2" xfId="12859" xr:uid="{00000000-0005-0000-0000-00004B320000}"/>
    <cellStyle name="Normal 3 5 2 3 5 3" xfId="9261" xr:uid="{00000000-0005-0000-0000-00004C320000}"/>
    <cellStyle name="Normal 3 5 2 3 6" xfId="3911" xr:uid="{00000000-0005-0000-0000-00004D320000}"/>
    <cellStyle name="Normal 3 5 2 3 6 2" xfId="11107" xr:uid="{00000000-0005-0000-0000-00004E320000}"/>
    <cellStyle name="Normal 3 5 2 3 7" xfId="7509" xr:uid="{00000000-0005-0000-0000-00004F320000}"/>
    <cellStyle name="Normal 3 5 2 4" xfId="456" xr:uid="{00000000-0005-0000-0000-000050320000}"/>
    <cellStyle name="Normal 3 5 2 4 2" xfId="1335" xr:uid="{00000000-0005-0000-0000-000051320000}"/>
    <cellStyle name="Normal 3 5 2 4 2 2" xfId="3087" xr:uid="{00000000-0005-0000-0000-000052320000}"/>
    <cellStyle name="Normal 3 5 2 4 2 2 2" xfId="6685" xr:uid="{00000000-0005-0000-0000-000053320000}"/>
    <cellStyle name="Normal 3 5 2 4 2 2 2 2" xfId="13881" xr:uid="{00000000-0005-0000-0000-000054320000}"/>
    <cellStyle name="Normal 3 5 2 4 2 2 3" xfId="10283" xr:uid="{00000000-0005-0000-0000-000055320000}"/>
    <cellStyle name="Normal 3 5 2 4 2 3" xfId="4933" xr:uid="{00000000-0005-0000-0000-000056320000}"/>
    <cellStyle name="Normal 3 5 2 4 2 3 2" xfId="12129" xr:uid="{00000000-0005-0000-0000-000057320000}"/>
    <cellStyle name="Normal 3 5 2 4 2 4" xfId="8531" xr:uid="{00000000-0005-0000-0000-000058320000}"/>
    <cellStyle name="Normal 3 5 2 4 3" xfId="2211" xr:uid="{00000000-0005-0000-0000-000059320000}"/>
    <cellStyle name="Normal 3 5 2 4 3 2" xfId="5809" xr:uid="{00000000-0005-0000-0000-00005A320000}"/>
    <cellStyle name="Normal 3 5 2 4 3 2 2" xfId="13005" xr:uid="{00000000-0005-0000-0000-00005B320000}"/>
    <cellStyle name="Normal 3 5 2 4 3 3" xfId="9407" xr:uid="{00000000-0005-0000-0000-00005C320000}"/>
    <cellStyle name="Normal 3 5 2 4 4" xfId="4057" xr:uid="{00000000-0005-0000-0000-00005D320000}"/>
    <cellStyle name="Normal 3 5 2 4 4 2" xfId="11253" xr:uid="{00000000-0005-0000-0000-00005E320000}"/>
    <cellStyle name="Normal 3 5 2 4 5" xfId="7655" xr:uid="{00000000-0005-0000-0000-00005F320000}"/>
    <cellStyle name="Normal 3 5 2 5" xfId="751" xr:uid="{00000000-0005-0000-0000-000060320000}"/>
    <cellStyle name="Normal 3 5 2 5 2" xfId="1627" xr:uid="{00000000-0005-0000-0000-000061320000}"/>
    <cellStyle name="Normal 3 5 2 5 2 2" xfId="3379" xr:uid="{00000000-0005-0000-0000-000062320000}"/>
    <cellStyle name="Normal 3 5 2 5 2 2 2" xfId="6977" xr:uid="{00000000-0005-0000-0000-000063320000}"/>
    <cellStyle name="Normal 3 5 2 5 2 2 2 2" xfId="14173" xr:uid="{00000000-0005-0000-0000-000064320000}"/>
    <cellStyle name="Normal 3 5 2 5 2 2 3" xfId="10575" xr:uid="{00000000-0005-0000-0000-000065320000}"/>
    <cellStyle name="Normal 3 5 2 5 2 3" xfId="5225" xr:uid="{00000000-0005-0000-0000-000066320000}"/>
    <cellStyle name="Normal 3 5 2 5 2 3 2" xfId="12421" xr:uid="{00000000-0005-0000-0000-000067320000}"/>
    <cellStyle name="Normal 3 5 2 5 2 4" xfId="8823" xr:uid="{00000000-0005-0000-0000-000068320000}"/>
    <cellStyle name="Normal 3 5 2 5 3" xfId="2503" xr:uid="{00000000-0005-0000-0000-000069320000}"/>
    <cellStyle name="Normal 3 5 2 5 3 2" xfId="6101" xr:uid="{00000000-0005-0000-0000-00006A320000}"/>
    <cellStyle name="Normal 3 5 2 5 3 2 2" xfId="13297" xr:uid="{00000000-0005-0000-0000-00006B320000}"/>
    <cellStyle name="Normal 3 5 2 5 3 3" xfId="9699" xr:uid="{00000000-0005-0000-0000-00006C320000}"/>
    <cellStyle name="Normal 3 5 2 5 4" xfId="4349" xr:uid="{00000000-0005-0000-0000-00006D320000}"/>
    <cellStyle name="Normal 3 5 2 5 4 2" xfId="11545" xr:uid="{00000000-0005-0000-0000-00006E320000}"/>
    <cellStyle name="Normal 3 5 2 5 5" xfId="7947" xr:uid="{00000000-0005-0000-0000-00006F320000}"/>
    <cellStyle name="Normal 3 5 2 6" xfId="1043" xr:uid="{00000000-0005-0000-0000-000070320000}"/>
    <cellStyle name="Normal 3 5 2 6 2" xfId="2795" xr:uid="{00000000-0005-0000-0000-000071320000}"/>
    <cellStyle name="Normal 3 5 2 6 2 2" xfId="6393" xr:uid="{00000000-0005-0000-0000-000072320000}"/>
    <cellStyle name="Normal 3 5 2 6 2 2 2" xfId="13589" xr:uid="{00000000-0005-0000-0000-000073320000}"/>
    <cellStyle name="Normal 3 5 2 6 2 3" xfId="9991" xr:uid="{00000000-0005-0000-0000-000074320000}"/>
    <cellStyle name="Normal 3 5 2 6 3" xfId="4641" xr:uid="{00000000-0005-0000-0000-000075320000}"/>
    <cellStyle name="Normal 3 5 2 6 3 2" xfId="11837" xr:uid="{00000000-0005-0000-0000-000076320000}"/>
    <cellStyle name="Normal 3 5 2 6 4" xfId="8239" xr:uid="{00000000-0005-0000-0000-000077320000}"/>
    <cellStyle name="Normal 3 5 2 7" xfId="1919" xr:uid="{00000000-0005-0000-0000-000078320000}"/>
    <cellStyle name="Normal 3 5 2 7 2" xfId="5517" xr:uid="{00000000-0005-0000-0000-000079320000}"/>
    <cellStyle name="Normal 3 5 2 7 2 2" xfId="12713" xr:uid="{00000000-0005-0000-0000-00007A320000}"/>
    <cellStyle name="Normal 3 5 2 7 3" xfId="9115" xr:uid="{00000000-0005-0000-0000-00007B320000}"/>
    <cellStyle name="Normal 3 5 2 8" xfId="3685" xr:uid="{00000000-0005-0000-0000-00007C320000}"/>
    <cellStyle name="Normal 3 5 2 8 2" xfId="7283" xr:uid="{00000000-0005-0000-0000-00007D320000}"/>
    <cellStyle name="Normal 3 5 2 8 2 2" xfId="14479" xr:uid="{00000000-0005-0000-0000-00007E320000}"/>
    <cellStyle name="Normal 3 5 2 8 3" xfId="10881" xr:uid="{00000000-0005-0000-0000-00007F320000}"/>
    <cellStyle name="Normal 3 5 2 9" xfId="3765" xr:uid="{00000000-0005-0000-0000-000080320000}"/>
    <cellStyle name="Normal 3 5 2 9 2" xfId="10961" xr:uid="{00000000-0005-0000-0000-000081320000}"/>
    <cellStyle name="Normal 3 5 3" xfId="93" xr:uid="{00000000-0005-0000-0000-000082320000}"/>
    <cellStyle name="Normal 3 5 3 10" xfId="7385" xr:uid="{00000000-0005-0000-0000-000083320000}"/>
    <cellStyle name="Normal 3 5 3 11" xfId="180" xr:uid="{00000000-0005-0000-0000-000084320000}"/>
    <cellStyle name="Normal 3 5 3 2" xfId="265" xr:uid="{00000000-0005-0000-0000-000085320000}"/>
    <cellStyle name="Normal 3 5 3 2 2" xfId="412" xr:uid="{00000000-0005-0000-0000-000086320000}"/>
    <cellStyle name="Normal 3 5 3 2 2 2" xfId="704" xr:uid="{00000000-0005-0000-0000-000087320000}"/>
    <cellStyle name="Normal 3 5 3 2 2 2 2" xfId="1583" xr:uid="{00000000-0005-0000-0000-000088320000}"/>
    <cellStyle name="Normal 3 5 3 2 2 2 2 2" xfId="3335" xr:uid="{00000000-0005-0000-0000-000089320000}"/>
    <cellStyle name="Normal 3 5 3 2 2 2 2 2 2" xfId="6933" xr:uid="{00000000-0005-0000-0000-00008A320000}"/>
    <cellStyle name="Normal 3 5 3 2 2 2 2 2 2 2" xfId="14129" xr:uid="{00000000-0005-0000-0000-00008B320000}"/>
    <cellStyle name="Normal 3 5 3 2 2 2 2 2 3" xfId="10531" xr:uid="{00000000-0005-0000-0000-00008C320000}"/>
    <cellStyle name="Normal 3 5 3 2 2 2 2 3" xfId="5181" xr:uid="{00000000-0005-0000-0000-00008D320000}"/>
    <cellStyle name="Normal 3 5 3 2 2 2 2 3 2" xfId="12377" xr:uid="{00000000-0005-0000-0000-00008E320000}"/>
    <cellStyle name="Normal 3 5 3 2 2 2 2 4" xfId="8779" xr:uid="{00000000-0005-0000-0000-00008F320000}"/>
    <cellStyle name="Normal 3 5 3 2 2 2 3" xfId="2459" xr:uid="{00000000-0005-0000-0000-000090320000}"/>
    <cellStyle name="Normal 3 5 3 2 2 2 3 2" xfId="6057" xr:uid="{00000000-0005-0000-0000-000091320000}"/>
    <cellStyle name="Normal 3 5 3 2 2 2 3 2 2" xfId="13253" xr:uid="{00000000-0005-0000-0000-000092320000}"/>
    <cellStyle name="Normal 3 5 3 2 2 2 3 3" xfId="9655" xr:uid="{00000000-0005-0000-0000-000093320000}"/>
    <cellStyle name="Normal 3 5 3 2 2 2 4" xfId="4305" xr:uid="{00000000-0005-0000-0000-000094320000}"/>
    <cellStyle name="Normal 3 5 3 2 2 2 4 2" xfId="11501" xr:uid="{00000000-0005-0000-0000-000095320000}"/>
    <cellStyle name="Normal 3 5 3 2 2 2 5" xfId="7903" xr:uid="{00000000-0005-0000-0000-000096320000}"/>
    <cellStyle name="Normal 3 5 3 2 2 3" xfId="999" xr:uid="{00000000-0005-0000-0000-000097320000}"/>
    <cellStyle name="Normal 3 5 3 2 2 3 2" xfId="1875" xr:uid="{00000000-0005-0000-0000-000098320000}"/>
    <cellStyle name="Normal 3 5 3 2 2 3 2 2" xfId="3627" xr:uid="{00000000-0005-0000-0000-000099320000}"/>
    <cellStyle name="Normal 3 5 3 2 2 3 2 2 2" xfId="7225" xr:uid="{00000000-0005-0000-0000-00009A320000}"/>
    <cellStyle name="Normal 3 5 3 2 2 3 2 2 2 2" xfId="14421" xr:uid="{00000000-0005-0000-0000-00009B320000}"/>
    <cellStyle name="Normal 3 5 3 2 2 3 2 2 3" xfId="10823" xr:uid="{00000000-0005-0000-0000-00009C320000}"/>
    <cellStyle name="Normal 3 5 3 2 2 3 2 3" xfId="5473" xr:uid="{00000000-0005-0000-0000-00009D320000}"/>
    <cellStyle name="Normal 3 5 3 2 2 3 2 3 2" xfId="12669" xr:uid="{00000000-0005-0000-0000-00009E320000}"/>
    <cellStyle name="Normal 3 5 3 2 2 3 2 4" xfId="9071" xr:uid="{00000000-0005-0000-0000-00009F320000}"/>
    <cellStyle name="Normal 3 5 3 2 2 3 3" xfId="2751" xr:uid="{00000000-0005-0000-0000-0000A0320000}"/>
    <cellStyle name="Normal 3 5 3 2 2 3 3 2" xfId="6349" xr:uid="{00000000-0005-0000-0000-0000A1320000}"/>
    <cellStyle name="Normal 3 5 3 2 2 3 3 2 2" xfId="13545" xr:uid="{00000000-0005-0000-0000-0000A2320000}"/>
    <cellStyle name="Normal 3 5 3 2 2 3 3 3" xfId="9947" xr:uid="{00000000-0005-0000-0000-0000A3320000}"/>
    <cellStyle name="Normal 3 5 3 2 2 3 4" xfId="4597" xr:uid="{00000000-0005-0000-0000-0000A4320000}"/>
    <cellStyle name="Normal 3 5 3 2 2 3 4 2" xfId="11793" xr:uid="{00000000-0005-0000-0000-0000A5320000}"/>
    <cellStyle name="Normal 3 5 3 2 2 3 5" xfId="8195" xr:uid="{00000000-0005-0000-0000-0000A6320000}"/>
    <cellStyle name="Normal 3 5 3 2 2 4" xfId="1291" xr:uid="{00000000-0005-0000-0000-0000A7320000}"/>
    <cellStyle name="Normal 3 5 3 2 2 4 2" xfId="3043" xr:uid="{00000000-0005-0000-0000-0000A8320000}"/>
    <cellStyle name="Normal 3 5 3 2 2 4 2 2" xfId="6641" xr:uid="{00000000-0005-0000-0000-0000A9320000}"/>
    <cellStyle name="Normal 3 5 3 2 2 4 2 2 2" xfId="13837" xr:uid="{00000000-0005-0000-0000-0000AA320000}"/>
    <cellStyle name="Normal 3 5 3 2 2 4 2 3" xfId="10239" xr:uid="{00000000-0005-0000-0000-0000AB320000}"/>
    <cellStyle name="Normal 3 5 3 2 2 4 3" xfId="4889" xr:uid="{00000000-0005-0000-0000-0000AC320000}"/>
    <cellStyle name="Normal 3 5 3 2 2 4 3 2" xfId="12085" xr:uid="{00000000-0005-0000-0000-0000AD320000}"/>
    <cellStyle name="Normal 3 5 3 2 2 4 4" xfId="8487" xr:uid="{00000000-0005-0000-0000-0000AE320000}"/>
    <cellStyle name="Normal 3 5 3 2 2 5" xfId="2167" xr:uid="{00000000-0005-0000-0000-0000AF320000}"/>
    <cellStyle name="Normal 3 5 3 2 2 5 2" xfId="5765" xr:uid="{00000000-0005-0000-0000-0000B0320000}"/>
    <cellStyle name="Normal 3 5 3 2 2 5 2 2" xfId="12961" xr:uid="{00000000-0005-0000-0000-0000B1320000}"/>
    <cellStyle name="Normal 3 5 3 2 2 5 3" xfId="9363" xr:uid="{00000000-0005-0000-0000-0000B2320000}"/>
    <cellStyle name="Normal 3 5 3 2 2 6" xfId="4013" xr:uid="{00000000-0005-0000-0000-0000B3320000}"/>
    <cellStyle name="Normal 3 5 3 2 2 6 2" xfId="11209" xr:uid="{00000000-0005-0000-0000-0000B4320000}"/>
    <cellStyle name="Normal 3 5 3 2 2 7" xfId="7611" xr:uid="{00000000-0005-0000-0000-0000B5320000}"/>
    <cellStyle name="Normal 3 5 3 2 3" xfId="558" xr:uid="{00000000-0005-0000-0000-0000B6320000}"/>
    <cellStyle name="Normal 3 5 3 2 3 2" xfId="1437" xr:uid="{00000000-0005-0000-0000-0000B7320000}"/>
    <cellStyle name="Normal 3 5 3 2 3 2 2" xfId="3189" xr:uid="{00000000-0005-0000-0000-0000B8320000}"/>
    <cellStyle name="Normal 3 5 3 2 3 2 2 2" xfId="6787" xr:uid="{00000000-0005-0000-0000-0000B9320000}"/>
    <cellStyle name="Normal 3 5 3 2 3 2 2 2 2" xfId="13983" xr:uid="{00000000-0005-0000-0000-0000BA320000}"/>
    <cellStyle name="Normal 3 5 3 2 3 2 2 3" xfId="10385" xr:uid="{00000000-0005-0000-0000-0000BB320000}"/>
    <cellStyle name="Normal 3 5 3 2 3 2 3" xfId="5035" xr:uid="{00000000-0005-0000-0000-0000BC320000}"/>
    <cellStyle name="Normal 3 5 3 2 3 2 3 2" xfId="12231" xr:uid="{00000000-0005-0000-0000-0000BD320000}"/>
    <cellStyle name="Normal 3 5 3 2 3 2 4" xfId="8633" xr:uid="{00000000-0005-0000-0000-0000BE320000}"/>
    <cellStyle name="Normal 3 5 3 2 3 3" xfId="2313" xr:uid="{00000000-0005-0000-0000-0000BF320000}"/>
    <cellStyle name="Normal 3 5 3 2 3 3 2" xfId="5911" xr:uid="{00000000-0005-0000-0000-0000C0320000}"/>
    <cellStyle name="Normal 3 5 3 2 3 3 2 2" xfId="13107" xr:uid="{00000000-0005-0000-0000-0000C1320000}"/>
    <cellStyle name="Normal 3 5 3 2 3 3 3" xfId="9509" xr:uid="{00000000-0005-0000-0000-0000C2320000}"/>
    <cellStyle name="Normal 3 5 3 2 3 4" xfId="4159" xr:uid="{00000000-0005-0000-0000-0000C3320000}"/>
    <cellStyle name="Normal 3 5 3 2 3 4 2" xfId="11355" xr:uid="{00000000-0005-0000-0000-0000C4320000}"/>
    <cellStyle name="Normal 3 5 3 2 3 5" xfId="7757" xr:uid="{00000000-0005-0000-0000-0000C5320000}"/>
    <cellStyle name="Normal 3 5 3 2 4" xfId="853" xr:uid="{00000000-0005-0000-0000-0000C6320000}"/>
    <cellStyle name="Normal 3 5 3 2 4 2" xfId="1729" xr:uid="{00000000-0005-0000-0000-0000C7320000}"/>
    <cellStyle name="Normal 3 5 3 2 4 2 2" xfId="3481" xr:uid="{00000000-0005-0000-0000-0000C8320000}"/>
    <cellStyle name="Normal 3 5 3 2 4 2 2 2" xfId="7079" xr:uid="{00000000-0005-0000-0000-0000C9320000}"/>
    <cellStyle name="Normal 3 5 3 2 4 2 2 2 2" xfId="14275" xr:uid="{00000000-0005-0000-0000-0000CA320000}"/>
    <cellStyle name="Normal 3 5 3 2 4 2 2 3" xfId="10677" xr:uid="{00000000-0005-0000-0000-0000CB320000}"/>
    <cellStyle name="Normal 3 5 3 2 4 2 3" xfId="5327" xr:uid="{00000000-0005-0000-0000-0000CC320000}"/>
    <cellStyle name="Normal 3 5 3 2 4 2 3 2" xfId="12523" xr:uid="{00000000-0005-0000-0000-0000CD320000}"/>
    <cellStyle name="Normal 3 5 3 2 4 2 4" xfId="8925" xr:uid="{00000000-0005-0000-0000-0000CE320000}"/>
    <cellStyle name="Normal 3 5 3 2 4 3" xfId="2605" xr:uid="{00000000-0005-0000-0000-0000CF320000}"/>
    <cellStyle name="Normal 3 5 3 2 4 3 2" xfId="6203" xr:uid="{00000000-0005-0000-0000-0000D0320000}"/>
    <cellStyle name="Normal 3 5 3 2 4 3 2 2" xfId="13399" xr:uid="{00000000-0005-0000-0000-0000D1320000}"/>
    <cellStyle name="Normal 3 5 3 2 4 3 3" xfId="9801" xr:uid="{00000000-0005-0000-0000-0000D2320000}"/>
    <cellStyle name="Normal 3 5 3 2 4 4" xfId="4451" xr:uid="{00000000-0005-0000-0000-0000D3320000}"/>
    <cellStyle name="Normal 3 5 3 2 4 4 2" xfId="11647" xr:uid="{00000000-0005-0000-0000-0000D4320000}"/>
    <cellStyle name="Normal 3 5 3 2 4 5" xfId="8049" xr:uid="{00000000-0005-0000-0000-0000D5320000}"/>
    <cellStyle name="Normal 3 5 3 2 5" xfId="1145" xr:uid="{00000000-0005-0000-0000-0000D6320000}"/>
    <cellStyle name="Normal 3 5 3 2 5 2" xfId="2897" xr:uid="{00000000-0005-0000-0000-0000D7320000}"/>
    <cellStyle name="Normal 3 5 3 2 5 2 2" xfId="6495" xr:uid="{00000000-0005-0000-0000-0000D8320000}"/>
    <cellStyle name="Normal 3 5 3 2 5 2 2 2" xfId="13691" xr:uid="{00000000-0005-0000-0000-0000D9320000}"/>
    <cellStyle name="Normal 3 5 3 2 5 2 3" xfId="10093" xr:uid="{00000000-0005-0000-0000-0000DA320000}"/>
    <cellStyle name="Normal 3 5 3 2 5 3" xfId="4743" xr:uid="{00000000-0005-0000-0000-0000DB320000}"/>
    <cellStyle name="Normal 3 5 3 2 5 3 2" xfId="11939" xr:uid="{00000000-0005-0000-0000-0000DC320000}"/>
    <cellStyle name="Normal 3 5 3 2 5 4" xfId="8341" xr:uid="{00000000-0005-0000-0000-0000DD320000}"/>
    <cellStyle name="Normal 3 5 3 2 6" xfId="2021" xr:uid="{00000000-0005-0000-0000-0000DE320000}"/>
    <cellStyle name="Normal 3 5 3 2 6 2" xfId="5619" xr:uid="{00000000-0005-0000-0000-0000DF320000}"/>
    <cellStyle name="Normal 3 5 3 2 6 2 2" xfId="12815" xr:uid="{00000000-0005-0000-0000-0000E0320000}"/>
    <cellStyle name="Normal 3 5 3 2 6 3" xfId="9217" xr:uid="{00000000-0005-0000-0000-0000E1320000}"/>
    <cellStyle name="Normal 3 5 3 2 7" xfId="3867" xr:uid="{00000000-0005-0000-0000-0000E2320000}"/>
    <cellStyle name="Normal 3 5 3 2 7 2" xfId="11063" xr:uid="{00000000-0005-0000-0000-0000E3320000}"/>
    <cellStyle name="Normal 3 5 3 2 8" xfId="7465" xr:uid="{00000000-0005-0000-0000-0000E4320000}"/>
    <cellStyle name="Normal 3 5 3 3" xfId="332" xr:uid="{00000000-0005-0000-0000-0000E5320000}"/>
    <cellStyle name="Normal 3 5 3 3 2" xfId="624" xr:uid="{00000000-0005-0000-0000-0000E6320000}"/>
    <cellStyle name="Normal 3 5 3 3 2 2" xfId="1503" xr:uid="{00000000-0005-0000-0000-0000E7320000}"/>
    <cellStyle name="Normal 3 5 3 3 2 2 2" xfId="3255" xr:uid="{00000000-0005-0000-0000-0000E8320000}"/>
    <cellStyle name="Normal 3 5 3 3 2 2 2 2" xfId="6853" xr:uid="{00000000-0005-0000-0000-0000E9320000}"/>
    <cellStyle name="Normal 3 5 3 3 2 2 2 2 2" xfId="14049" xr:uid="{00000000-0005-0000-0000-0000EA320000}"/>
    <cellStyle name="Normal 3 5 3 3 2 2 2 3" xfId="10451" xr:uid="{00000000-0005-0000-0000-0000EB320000}"/>
    <cellStyle name="Normal 3 5 3 3 2 2 3" xfId="5101" xr:uid="{00000000-0005-0000-0000-0000EC320000}"/>
    <cellStyle name="Normal 3 5 3 3 2 2 3 2" xfId="12297" xr:uid="{00000000-0005-0000-0000-0000ED320000}"/>
    <cellStyle name="Normal 3 5 3 3 2 2 4" xfId="8699" xr:uid="{00000000-0005-0000-0000-0000EE320000}"/>
    <cellStyle name="Normal 3 5 3 3 2 3" xfId="2379" xr:uid="{00000000-0005-0000-0000-0000EF320000}"/>
    <cellStyle name="Normal 3 5 3 3 2 3 2" xfId="5977" xr:uid="{00000000-0005-0000-0000-0000F0320000}"/>
    <cellStyle name="Normal 3 5 3 3 2 3 2 2" xfId="13173" xr:uid="{00000000-0005-0000-0000-0000F1320000}"/>
    <cellStyle name="Normal 3 5 3 3 2 3 3" xfId="9575" xr:uid="{00000000-0005-0000-0000-0000F2320000}"/>
    <cellStyle name="Normal 3 5 3 3 2 4" xfId="4225" xr:uid="{00000000-0005-0000-0000-0000F3320000}"/>
    <cellStyle name="Normal 3 5 3 3 2 4 2" xfId="11421" xr:uid="{00000000-0005-0000-0000-0000F4320000}"/>
    <cellStyle name="Normal 3 5 3 3 2 5" xfId="7823" xr:uid="{00000000-0005-0000-0000-0000F5320000}"/>
    <cellStyle name="Normal 3 5 3 3 3" xfId="919" xr:uid="{00000000-0005-0000-0000-0000F6320000}"/>
    <cellStyle name="Normal 3 5 3 3 3 2" xfId="1795" xr:uid="{00000000-0005-0000-0000-0000F7320000}"/>
    <cellStyle name="Normal 3 5 3 3 3 2 2" xfId="3547" xr:uid="{00000000-0005-0000-0000-0000F8320000}"/>
    <cellStyle name="Normal 3 5 3 3 3 2 2 2" xfId="7145" xr:uid="{00000000-0005-0000-0000-0000F9320000}"/>
    <cellStyle name="Normal 3 5 3 3 3 2 2 2 2" xfId="14341" xr:uid="{00000000-0005-0000-0000-0000FA320000}"/>
    <cellStyle name="Normal 3 5 3 3 3 2 2 3" xfId="10743" xr:uid="{00000000-0005-0000-0000-0000FB320000}"/>
    <cellStyle name="Normal 3 5 3 3 3 2 3" xfId="5393" xr:uid="{00000000-0005-0000-0000-0000FC320000}"/>
    <cellStyle name="Normal 3 5 3 3 3 2 3 2" xfId="12589" xr:uid="{00000000-0005-0000-0000-0000FD320000}"/>
    <cellStyle name="Normal 3 5 3 3 3 2 4" xfId="8991" xr:uid="{00000000-0005-0000-0000-0000FE320000}"/>
    <cellStyle name="Normal 3 5 3 3 3 3" xfId="2671" xr:uid="{00000000-0005-0000-0000-0000FF320000}"/>
    <cellStyle name="Normal 3 5 3 3 3 3 2" xfId="6269" xr:uid="{00000000-0005-0000-0000-000000330000}"/>
    <cellStyle name="Normal 3 5 3 3 3 3 2 2" xfId="13465" xr:uid="{00000000-0005-0000-0000-000001330000}"/>
    <cellStyle name="Normal 3 5 3 3 3 3 3" xfId="9867" xr:uid="{00000000-0005-0000-0000-000002330000}"/>
    <cellStyle name="Normal 3 5 3 3 3 4" xfId="4517" xr:uid="{00000000-0005-0000-0000-000003330000}"/>
    <cellStyle name="Normal 3 5 3 3 3 4 2" xfId="11713" xr:uid="{00000000-0005-0000-0000-000004330000}"/>
    <cellStyle name="Normal 3 5 3 3 3 5" xfId="8115" xr:uid="{00000000-0005-0000-0000-000005330000}"/>
    <cellStyle name="Normal 3 5 3 3 4" xfId="1211" xr:uid="{00000000-0005-0000-0000-000006330000}"/>
    <cellStyle name="Normal 3 5 3 3 4 2" xfId="2963" xr:uid="{00000000-0005-0000-0000-000007330000}"/>
    <cellStyle name="Normal 3 5 3 3 4 2 2" xfId="6561" xr:uid="{00000000-0005-0000-0000-000008330000}"/>
    <cellStyle name="Normal 3 5 3 3 4 2 2 2" xfId="13757" xr:uid="{00000000-0005-0000-0000-000009330000}"/>
    <cellStyle name="Normal 3 5 3 3 4 2 3" xfId="10159" xr:uid="{00000000-0005-0000-0000-00000A330000}"/>
    <cellStyle name="Normal 3 5 3 3 4 3" xfId="4809" xr:uid="{00000000-0005-0000-0000-00000B330000}"/>
    <cellStyle name="Normal 3 5 3 3 4 3 2" xfId="12005" xr:uid="{00000000-0005-0000-0000-00000C330000}"/>
    <cellStyle name="Normal 3 5 3 3 4 4" xfId="8407" xr:uid="{00000000-0005-0000-0000-00000D330000}"/>
    <cellStyle name="Normal 3 5 3 3 5" xfId="2087" xr:uid="{00000000-0005-0000-0000-00000E330000}"/>
    <cellStyle name="Normal 3 5 3 3 5 2" xfId="5685" xr:uid="{00000000-0005-0000-0000-00000F330000}"/>
    <cellStyle name="Normal 3 5 3 3 5 2 2" xfId="12881" xr:uid="{00000000-0005-0000-0000-000010330000}"/>
    <cellStyle name="Normal 3 5 3 3 5 3" xfId="9283" xr:uid="{00000000-0005-0000-0000-000011330000}"/>
    <cellStyle name="Normal 3 5 3 3 6" xfId="3933" xr:uid="{00000000-0005-0000-0000-000012330000}"/>
    <cellStyle name="Normal 3 5 3 3 6 2" xfId="11129" xr:uid="{00000000-0005-0000-0000-000013330000}"/>
    <cellStyle name="Normal 3 5 3 3 7" xfId="7531" xr:uid="{00000000-0005-0000-0000-000014330000}"/>
    <cellStyle name="Normal 3 5 3 4" xfId="478" xr:uid="{00000000-0005-0000-0000-000015330000}"/>
    <cellStyle name="Normal 3 5 3 4 2" xfId="1357" xr:uid="{00000000-0005-0000-0000-000016330000}"/>
    <cellStyle name="Normal 3 5 3 4 2 2" xfId="3109" xr:uid="{00000000-0005-0000-0000-000017330000}"/>
    <cellStyle name="Normal 3 5 3 4 2 2 2" xfId="6707" xr:uid="{00000000-0005-0000-0000-000018330000}"/>
    <cellStyle name="Normal 3 5 3 4 2 2 2 2" xfId="13903" xr:uid="{00000000-0005-0000-0000-000019330000}"/>
    <cellStyle name="Normal 3 5 3 4 2 2 3" xfId="10305" xr:uid="{00000000-0005-0000-0000-00001A330000}"/>
    <cellStyle name="Normal 3 5 3 4 2 3" xfId="4955" xr:uid="{00000000-0005-0000-0000-00001B330000}"/>
    <cellStyle name="Normal 3 5 3 4 2 3 2" xfId="12151" xr:uid="{00000000-0005-0000-0000-00001C330000}"/>
    <cellStyle name="Normal 3 5 3 4 2 4" xfId="8553" xr:uid="{00000000-0005-0000-0000-00001D330000}"/>
    <cellStyle name="Normal 3 5 3 4 3" xfId="2233" xr:uid="{00000000-0005-0000-0000-00001E330000}"/>
    <cellStyle name="Normal 3 5 3 4 3 2" xfId="5831" xr:uid="{00000000-0005-0000-0000-00001F330000}"/>
    <cellStyle name="Normal 3 5 3 4 3 2 2" xfId="13027" xr:uid="{00000000-0005-0000-0000-000020330000}"/>
    <cellStyle name="Normal 3 5 3 4 3 3" xfId="9429" xr:uid="{00000000-0005-0000-0000-000021330000}"/>
    <cellStyle name="Normal 3 5 3 4 4" xfId="4079" xr:uid="{00000000-0005-0000-0000-000022330000}"/>
    <cellStyle name="Normal 3 5 3 4 4 2" xfId="11275" xr:uid="{00000000-0005-0000-0000-000023330000}"/>
    <cellStyle name="Normal 3 5 3 4 5" xfId="7677" xr:uid="{00000000-0005-0000-0000-000024330000}"/>
    <cellStyle name="Normal 3 5 3 5" xfId="773" xr:uid="{00000000-0005-0000-0000-000025330000}"/>
    <cellStyle name="Normal 3 5 3 5 2" xfId="1649" xr:uid="{00000000-0005-0000-0000-000026330000}"/>
    <cellStyle name="Normal 3 5 3 5 2 2" xfId="3401" xr:uid="{00000000-0005-0000-0000-000027330000}"/>
    <cellStyle name="Normal 3 5 3 5 2 2 2" xfId="6999" xr:uid="{00000000-0005-0000-0000-000028330000}"/>
    <cellStyle name="Normal 3 5 3 5 2 2 2 2" xfId="14195" xr:uid="{00000000-0005-0000-0000-000029330000}"/>
    <cellStyle name="Normal 3 5 3 5 2 2 3" xfId="10597" xr:uid="{00000000-0005-0000-0000-00002A330000}"/>
    <cellStyle name="Normal 3 5 3 5 2 3" xfId="5247" xr:uid="{00000000-0005-0000-0000-00002B330000}"/>
    <cellStyle name="Normal 3 5 3 5 2 3 2" xfId="12443" xr:uid="{00000000-0005-0000-0000-00002C330000}"/>
    <cellStyle name="Normal 3 5 3 5 2 4" xfId="8845" xr:uid="{00000000-0005-0000-0000-00002D330000}"/>
    <cellStyle name="Normal 3 5 3 5 3" xfId="2525" xr:uid="{00000000-0005-0000-0000-00002E330000}"/>
    <cellStyle name="Normal 3 5 3 5 3 2" xfId="6123" xr:uid="{00000000-0005-0000-0000-00002F330000}"/>
    <cellStyle name="Normal 3 5 3 5 3 2 2" xfId="13319" xr:uid="{00000000-0005-0000-0000-000030330000}"/>
    <cellStyle name="Normal 3 5 3 5 3 3" xfId="9721" xr:uid="{00000000-0005-0000-0000-000031330000}"/>
    <cellStyle name="Normal 3 5 3 5 4" xfId="4371" xr:uid="{00000000-0005-0000-0000-000032330000}"/>
    <cellStyle name="Normal 3 5 3 5 4 2" xfId="11567" xr:uid="{00000000-0005-0000-0000-000033330000}"/>
    <cellStyle name="Normal 3 5 3 5 5" xfId="7969" xr:uid="{00000000-0005-0000-0000-000034330000}"/>
    <cellStyle name="Normal 3 5 3 6" xfId="1065" xr:uid="{00000000-0005-0000-0000-000035330000}"/>
    <cellStyle name="Normal 3 5 3 6 2" xfId="2817" xr:uid="{00000000-0005-0000-0000-000036330000}"/>
    <cellStyle name="Normal 3 5 3 6 2 2" xfId="6415" xr:uid="{00000000-0005-0000-0000-000037330000}"/>
    <cellStyle name="Normal 3 5 3 6 2 2 2" xfId="13611" xr:uid="{00000000-0005-0000-0000-000038330000}"/>
    <cellStyle name="Normal 3 5 3 6 2 3" xfId="10013" xr:uid="{00000000-0005-0000-0000-000039330000}"/>
    <cellStyle name="Normal 3 5 3 6 3" xfId="4663" xr:uid="{00000000-0005-0000-0000-00003A330000}"/>
    <cellStyle name="Normal 3 5 3 6 3 2" xfId="11859" xr:uid="{00000000-0005-0000-0000-00003B330000}"/>
    <cellStyle name="Normal 3 5 3 6 4" xfId="8261" xr:uid="{00000000-0005-0000-0000-00003C330000}"/>
    <cellStyle name="Normal 3 5 3 7" xfId="1941" xr:uid="{00000000-0005-0000-0000-00003D330000}"/>
    <cellStyle name="Normal 3 5 3 7 2" xfId="5539" xr:uid="{00000000-0005-0000-0000-00003E330000}"/>
    <cellStyle name="Normal 3 5 3 7 2 2" xfId="12735" xr:uid="{00000000-0005-0000-0000-00003F330000}"/>
    <cellStyle name="Normal 3 5 3 7 3" xfId="9137" xr:uid="{00000000-0005-0000-0000-000040330000}"/>
    <cellStyle name="Normal 3 5 3 8" xfId="3707" xr:uid="{00000000-0005-0000-0000-000041330000}"/>
    <cellStyle name="Normal 3 5 3 8 2" xfId="7305" xr:uid="{00000000-0005-0000-0000-000042330000}"/>
    <cellStyle name="Normal 3 5 3 8 2 2" xfId="14501" xr:uid="{00000000-0005-0000-0000-000043330000}"/>
    <cellStyle name="Normal 3 5 3 8 3" xfId="10903" xr:uid="{00000000-0005-0000-0000-000044330000}"/>
    <cellStyle name="Normal 3 5 3 9" xfId="3787" xr:uid="{00000000-0005-0000-0000-000045330000}"/>
    <cellStyle name="Normal 3 5 3 9 2" xfId="10983" xr:uid="{00000000-0005-0000-0000-000046330000}"/>
    <cellStyle name="Normal 3 5 4" xfId="110" xr:uid="{00000000-0005-0000-0000-000047330000}"/>
    <cellStyle name="Normal 3 5 4 10" xfId="196" xr:uid="{00000000-0005-0000-0000-000048330000}"/>
    <cellStyle name="Normal 3 5 4 2" xfId="346" xr:uid="{00000000-0005-0000-0000-000049330000}"/>
    <cellStyle name="Normal 3 5 4 2 2" xfId="638" xr:uid="{00000000-0005-0000-0000-00004A330000}"/>
    <cellStyle name="Normal 3 5 4 2 2 2" xfId="1517" xr:uid="{00000000-0005-0000-0000-00004B330000}"/>
    <cellStyle name="Normal 3 5 4 2 2 2 2" xfId="3269" xr:uid="{00000000-0005-0000-0000-00004C330000}"/>
    <cellStyle name="Normal 3 5 4 2 2 2 2 2" xfId="6867" xr:uid="{00000000-0005-0000-0000-00004D330000}"/>
    <cellStyle name="Normal 3 5 4 2 2 2 2 2 2" xfId="14063" xr:uid="{00000000-0005-0000-0000-00004E330000}"/>
    <cellStyle name="Normal 3 5 4 2 2 2 2 3" xfId="10465" xr:uid="{00000000-0005-0000-0000-00004F330000}"/>
    <cellStyle name="Normal 3 5 4 2 2 2 3" xfId="5115" xr:uid="{00000000-0005-0000-0000-000050330000}"/>
    <cellStyle name="Normal 3 5 4 2 2 2 3 2" xfId="12311" xr:uid="{00000000-0005-0000-0000-000051330000}"/>
    <cellStyle name="Normal 3 5 4 2 2 2 4" xfId="8713" xr:uid="{00000000-0005-0000-0000-000052330000}"/>
    <cellStyle name="Normal 3 5 4 2 2 3" xfId="2393" xr:uid="{00000000-0005-0000-0000-000053330000}"/>
    <cellStyle name="Normal 3 5 4 2 2 3 2" xfId="5991" xr:uid="{00000000-0005-0000-0000-000054330000}"/>
    <cellStyle name="Normal 3 5 4 2 2 3 2 2" xfId="13187" xr:uid="{00000000-0005-0000-0000-000055330000}"/>
    <cellStyle name="Normal 3 5 4 2 2 3 3" xfId="9589" xr:uid="{00000000-0005-0000-0000-000056330000}"/>
    <cellStyle name="Normal 3 5 4 2 2 4" xfId="4239" xr:uid="{00000000-0005-0000-0000-000057330000}"/>
    <cellStyle name="Normal 3 5 4 2 2 4 2" xfId="11435" xr:uid="{00000000-0005-0000-0000-000058330000}"/>
    <cellStyle name="Normal 3 5 4 2 2 5" xfId="7837" xr:uid="{00000000-0005-0000-0000-000059330000}"/>
    <cellStyle name="Normal 3 5 4 2 3" xfId="933" xr:uid="{00000000-0005-0000-0000-00005A330000}"/>
    <cellStyle name="Normal 3 5 4 2 3 2" xfId="1809" xr:uid="{00000000-0005-0000-0000-00005B330000}"/>
    <cellStyle name="Normal 3 5 4 2 3 2 2" xfId="3561" xr:uid="{00000000-0005-0000-0000-00005C330000}"/>
    <cellStyle name="Normal 3 5 4 2 3 2 2 2" xfId="7159" xr:uid="{00000000-0005-0000-0000-00005D330000}"/>
    <cellStyle name="Normal 3 5 4 2 3 2 2 2 2" xfId="14355" xr:uid="{00000000-0005-0000-0000-00005E330000}"/>
    <cellStyle name="Normal 3 5 4 2 3 2 2 3" xfId="10757" xr:uid="{00000000-0005-0000-0000-00005F330000}"/>
    <cellStyle name="Normal 3 5 4 2 3 2 3" xfId="5407" xr:uid="{00000000-0005-0000-0000-000060330000}"/>
    <cellStyle name="Normal 3 5 4 2 3 2 3 2" xfId="12603" xr:uid="{00000000-0005-0000-0000-000061330000}"/>
    <cellStyle name="Normal 3 5 4 2 3 2 4" xfId="9005" xr:uid="{00000000-0005-0000-0000-000062330000}"/>
    <cellStyle name="Normal 3 5 4 2 3 3" xfId="2685" xr:uid="{00000000-0005-0000-0000-000063330000}"/>
    <cellStyle name="Normal 3 5 4 2 3 3 2" xfId="6283" xr:uid="{00000000-0005-0000-0000-000064330000}"/>
    <cellStyle name="Normal 3 5 4 2 3 3 2 2" xfId="13479" xr:uid="{00000000-0005-0000-0000-000065330000}"/>
    <cellStyle name="Normal 3 5 4 2 3 3 3" xfId="9881" xr:uid="{00000000-0005-0000-0000-000066330000}"/>
    <cellStyle name="Normal 3 5 4 2 3 4" xfId="4531" xr:uid="{00000000-0005-0000-0000-000067330000}"/>
    <cellStyle name="Normal 3 5 4 2 3 4 2" xfId="11727" xr:uid="{00000000-0005-0000-0000-000068330000}"/>
    <cellStyle name="Normal 3 5 4 2 3 5" xfId="8129" xr:uid="{00000000-0005-0000-0000-000069330000}"/>
    <cellStyle name="Normal 3 5 4 2 4" xfId="1225" xr:uid="{00000000-0005-0000-0000-00006A330000}"/>
    <cellStyle name="Normal 3 5 4 2 4 2" xfId="2977" xr:uid="{00000000-0005-0000-0000-00006B330000}"/>
    <cellStyle name="Normal 3 5 4 2 4 2 2" xfId="6575" xr:uid="{00000000-0005-0000-0000-00006C330000}"/>
    <cellStyle name="Normal 3 5 4 2 4 2 2 2" xfId="13771" xr:uid="{00000000-0005-0000-0000-00006D330000}"/>
    <cellStyle name="Normal 3 5 4 2 4 2 3" xfId="10173" xr:uid="{00000000-0005-0000-0000-00006E330000}"/>
    <cellStyle name="Normal 3 5 4 2 4 3" xfId="4823" xr:uid="{00000000-0005-0000-0000-00006F330000}"/>
    <cellStyle name="Normal 3 5 4 2 4 3 2" xfId="12019" xr:uid="{00000000-0005-0000-0000-000070330000}"/>
    <cellStyle name="Normal 3 5 4 2 4 4" xfId="8421" xr:uid="{00000000-0005-0000-0000-000071330000}"/>
    <cellStyle name="Normal 3 5 4 2 5" xfId="2101" xr:uid="{00000000-0005-0000-0000-000072330000}"/>
    <cellStyle name="Normal 3 5 4 2 5 2" xfId="5699" xr:uid="{00000000-0005-0000-0000-000073330000}"/>
    <cellStyle name="Normal 3 5 4 2 5 2 2" xfId="12895" xr:uid="{00000000-0005-0000-0000-000074330000}"/>
    <cellStyle name="Normal 3 5 4 2 5 3" xfId="9297" xr:uid="{00000000-0005-0000-0000-000075330000}"/>
    <cellStyle name="Normal 3 5 4 2 6" xfId="3947" xr:uid="{00000000-0005-0000-0000-000076330000}"/>
    <cellStyle name="Normal 3 5 4 2 6 2" xfId="11143" xr:uid="{00000000-0005-0000-0000-000077330000}"/>
    <cellStyle name="Normal 3 5 4 2 7" xfId="7545" xr:uid="{00000000-0005-0000-0000-000078330000}"/>
    <cellStyle name="Normal 3 5 4 3" xfId="492" xr:uid="{00000000-0005-0000-0000-000079330000}"/>
    <cellStyle name="Normal 3 5 4 3 2" xfId="1371" xr:uid="{00000000-0005-0000-0000-00007A330000}"/>
    <cellStyle name="Normal 3 5 4 3 2 2" xfId="3123" xr:uid="{00000000-0005-0000-0000-00007B330000}"/>
    <cellStyle name="Normal 3 5 4 3 2 2 2" xfId="6721" xr:uid="{00000000-0005-0000-0000-00007C330000}"/>
    <cellStyle name="Normal 3 5 4 3 2 2 2 2" xfId="13917" xr:uid="{00000000-0005-0000-0000-00007D330000}"/>
    <cellStyle name="Normal 3 5 4 3 2 2 3" xfId="10319" xr:uid="{00000000-0005-0000-0000-00007E330000}"/>
    <cellStyle name="Normal 3 5 4 3 2 3" xfId="4969" xr:uid="{00000000-0005-0000-0000-00007F330000}"/>
    <cellStyle name="Normal 3 5 4 3 2 3 2" xfId="12165" xr:uid="{00000000-0005-0000-0000-000080330000}"/>
    <cellStyle name="Normal 3 5 4 3 2 4" xfId="8567" xr:uid="{00000000-0005-0000-0000-000081330000}"/>
    <cellStyle name="Normal 3 5 4 3 3" xfId="2247" xr:uid="{00000000-0005-0000-0000-000082330000}"/>
    <cellStyle name="Normal 3 5 4 3 3 2" xfId="5845" xr:uid="{00000000-0005-0000-0000-000083330000}"/>
    <cellStyle name="Normal 3 5 4 3 3 2 2" xfId="13041" xr:uid="{00000000-0005-0000-0000-000084330000}"/>
    <cellStyle name="Normal 3 5 4 3 3 3" xfId="9443" xr:uid="{00000000-0005-0000-0000-000085330000}"/>
    <cellStyle name="Normal 3 5 4 3 4" xfId="4093" xr:uid="{00000000-0005-0000-0000-000086330000}"/>
    <cellStyle name="Normal 3 5 4 3 4 2" xfId="11289" xr:uid="{00000000-0005-0000-0000-000087330000}"/>
    <cellStyle name="Normal 3 5 4 3 5" xfId="7691" xr:uid="{00000000-0005-0000-0000-000088330000}"/>
    <cellStyle name="Normal 3 5 4 4" xfId="787" xr:uid="{00000000-0005-0000-0000-000089330000}"/>
    <cellStyle name="Normal 3 5 4 4 2" xfId="1663" xr:uid="{00000000-0005-0000-0000-00008A330000}"/>
    <cellStyle name="Normal 3 5 4 4 2 2" xfId="3415" xr:uid="{00000000-0005-0000-0000-00008B330000}"/>
    <cellStyle name="Normal 3 5 4 4 2 2 2" xfId="7013" xr:uid="{00000000-0005-0000-0000-00008C330000}"/>
    <cellStyle name="Normal 3 5 4 4 2 2 2 2" xfId="14209" xr:uid="{00000000-0005-0000-0000-00008D330000}"/>
    <cellStyle name="Normal 3 5 4 4 2 2 3" xfId="10611" xr:uid="{00000000-0005-0000-0000-00008E330000}"/>
    <cellStyle name="Normal 3 5 4 4 2 3" xfId="5261" xr:uid="{00000000-0005-0000-0000-00008F330000}"/>
    <cellStyle name="Normal 3 5 4 4 2 3 2" xfId="12457" xr:uid="{00000000-0005-0000-0000-000090330000}"/>
    <cellStyle name="Normal 3 5 4 4 2 4" xfId="8859" xr:uid="{00000000-0005-0000-0000-000091330000}"/>
    <cellStyle name="Normal 3 5 4 4 3" xfId="2539" xr:uid="{00000000-0005-0000-0000-000092330000}"/>
    <cellStyle name="Normal 3 5 4 4 3 2" xfId="6137" xr:uid="{00000000-0005-0000-0000-000093330000}"/>
    <cellStyle name="Normal 3 5 4 4 3 2 2" xfId="13333" xr:uid="{00000000-0005-0000-0000-000094330000}"/>
    <cellStyle name="Normal 3 5 4 4 3 3" xfId="9735" xr:uid="{00000000-0005-0000-0000-000095330000}"/>
    <cellStyle name="Normal 3 5 4 4 4" xfId="4385" xr:uid="{00000000-0005-0000-0000-000096330000}"/>
    <cellStyle name="Normal 3 5 4 4 4 2" xfId="11581" xr:uid="{00000000-0005-0000-0000-000097330000}"/>
    <cellStyle name="Normal 3 5 4 4 5" xfId="7983" xr:uid="{00000000-0005-0000-0000-000098330000}"/>
    <cellStyle name="Normal 3 5 4 5" xfId="1079" xr:uid="{00000000-0005-0000-0000-000099330000}"/>
    <cellStyle name="Normal 3 5 4 5 2" xfId="2831" xr:uid="{00000000-0005-0000-0000-00009A330000}"/>
    <cellStyle name="Normal 3 5 4 5 2 2" xfId="6429" xr:uid="{00000000-0005-0000-0000-00009B330000}"/>
    <cellStyle name="Normal 3 5 4 5 2 2 2" xfId="13625" xr:uid="{00000000-0005-0000-0000-00009C330000}"/>
    <cellStyle name="Normal 3 5 4 5 2 3" xfId="10027" xr:uid="{00000000-0005-0000-0000-00009D330000}"/>
    <cellStyle name="Normal 3 5 4 5 3" xfId="4677" xr:uid="{00000000-0005-0000-0000-00009E330000}"/>
    <cellStyle name="Normal 3 5 4 5 3 2" xfId="11873" xr:uid="{00000000-0005-0000-0000-00009F330000}"/>
    <cellStyle name="Normal 3 5 4 5 4" xfId="8275" xr:uid="{00000000-0005-0000-0000-0000A0330000}"/>
    <cellStyle name="Normal 3 5 4 6" xfId="1955" xr:uid="{00000000-0005-0000-0000-0000A1330000}"/>
    <cellStyle name="Normal 3 5 4 6 2" xfId="5553" xr:uid="{00000000-0005-0000-0000-0000A2330000}"/>
    <cellStyle name="Normal 3 5 4 6 2 2" xfId="12749" xr:uid="{00000000-0005-0000-0000-0000A3330000}"/>
    <cellStyle name="Normal 3 5 4 6 3" xfId="9151" xr:uid="{00000000-0005-0000-0000-0000A4330000}"/>
    <cellStyle name="Normal 3 5 4 7" xfId="3721" xr:uid="{00000000-0005-0000-0000-0000A5330000}"/>
    <cellStyle name="Normal 3 5 4 7 2" xfId="7319" xr:uid="{00000000-0005-0000-0000-0000A6330000}"/>
    <cellStyle name="Normal 3 5 4 7 2 2" xfId="14515" xr:uid="{00000000-0005-0000-0000-0000A7330000}"/>
    <cellStyle name="Normal 3 5 4 7 3" xfId="10917" xr:uid="{00000000-0005-0000-0000-0000A8330000}"/>
    <cellStyle name="Normal 3 5 4 8" xfId="3801" xr:uid="{00000000-0005-0000-0000-0000A9330000}"/>
    <cellStyle name="Normal 3 5 4 8 2" xfId="10997" xr:uid="{00000000-0005-0000-0000-0000AA330000}"/>
    <cellStyle name="Normal 3 5 4 9" xfId="7399" xr:uid="{00000000-0005-0000-0000-0000AB330000}"/>
    <cellStyle name="Normal 3 5 5" xfId="48" xr:uid="{00000000-0005-0000-0000-0000AC330000}"/>
    <cellStyle name="Normal 3 5 5 10" xfId="220" xr:uid="{00000000-0005-0000-0000-0000AD330000}"/>
    <cellStyle name="Normal 3 5 5 2" xfId="368" xr:uid="{00000000-0005-0000-0000-0000AE330000}"/>
    <cellStyle name="Normal 3 5 5 2 2" xfId="660" xr:uid="{00000000-0005-0000-0000-0000AF330000}"/>
    <cellStyle name="Normal 3 5 5 2 2 2" xfId="1539" xr:uid="{00000000-0005-0000-0000-0000B0330000}"/>
    <cellStyle name="Normal 3 5 5 2 2 2 2" xfId="3291" xr:uid="{00000000-0005-0000-0000-0000B1330000}"/>
    <cellStyle name="Normal 3 5 5 2 2 2 2 2" xfId="6889" xr:uid="{00000000-0005-0000-0000-0000B2330000}"/>
    <cellStyle name="Normal 3 5 5 2 2 2 2 2 2" xfId="14085" xr:uid="{00000000-0005-0000-0000-0000B3330000}"/>
    <cellStyle name="Normal 3 5 5 2 2 2 2 3" xfId="10487" xr:uid="{00000000-0005-0000-0000-0000B4330000}"/>
    <cellStyle name="Normal 3 5 5 2 2 2 3" xfId="5137" xr:uid="{00000000-0005-0000-0000-0000B5330000}"/>
    <cellStyle name="Normal 3 5 5 2 2 2 3 2" xfId="12333" xr:uid="{00000000-0005-0000-0000-0000B6330000}"/>
    <cellStyle name="Normal 3 5 5 2 2 2 4" xfId="8735" xr:uid="{00000000-0005-0000-0000-0000B7330000}"/>
    <cellStyle name="Normal 3 5 5 2 2 3" xfId="2415" xr:uid="{00000000-0005-0000-0000-0000B8330000}"/>
    <cellStyle name="Normal 3 5 5 2 2 3 2" xfId="6013" xr:uid="{00000000-0005-0000-0000-0000B9330000}"/>
    <cellStyle name="Normal 3 5 5 2 2 3 2 2" xfId="13209" xr:uid="{00000000-0005-0000-0000-0000BA330000}"/>
    <cellStyle name="Normal 3 5 5 2 2 3 3" xfId="9611" xr:uid="{00000000-0005-0000-0000-0000BB330000}"/>
    <cellStyle name="Normal 3 5 5 2 2 4" xfId="4261" xr:uid="{00000000-0005-0000-0000-0000BC330000}"/>
    <cellStyle name="Normal 3 5 5 2 2 4 2" xfId="11457" xr:uid="{00000000-0005-0000-0000-0000BD330000}"/>
    <cellStyle name="Normal 3 5 5 2 2 5" xfId="7859" xr:uid="{00000000-0005-0000-0000-0000BE330000}"/>
    <cellStyle name="Normal 3 5 5 2 3" xfId="955" xr:uid="{00000000-0005-0000-0000-0000BF330000}"/>
    <cellStyle name="Normal 3 5 5 2 3 2" xfId="1831" xr:uid="{00000000-0005-0000-0000-0000C0330000}"/>
    <cellStyle name="Normal 3 5 5 2 3 2 2" xfId="3583" xr:uid="{00000000-0005-0000-0000-0000C1330000}"/>
    <cellStyle name="Normal 3 5 5 2 3 2 2 2" xfId="7181" xr:uid="{00000000-0005-0000-0000-0000C2330000}"/>
    <cellStyle name="Normal 3 5 5 2 3 2 2 2 2" xfId="14377" xr:uid="{00000000-0005-0000-0000-0000C3330000}"/>
    <cellStyle name="Normal 3 5 5 2 3 2 2 3" xfId="10779" xr:uid="{00000000-0005-0000-0000-0000C4330000}"/>
    <cellStyle name="Normal 3 5 5 2 3 2 3" xfId="5429" xr:uid="{00000000-0005-0000-0000-0000C5330000}"/>
    <cellStyle name="Normal 3 5 5 2 3 2 3 2" xfId="12625" xr:uid="{00000000-0005-0000-0000-0000C6330000}"/>
    <cellStyle name="Normal 3 5 5 2 3 2 4" xfId="9027" xr:uid="{00000000-0005-0000-0000-0000C7330000}"/>
    <cellStyle name="Normal 3 5 5 2 3 3" xfId="2707" xr:uid="{00000000-0005-0000-0000-0000C8330000}"/>
    <cellStyle name="Normal 3 5 5 2 3 3 2" xfId="6305" xr:uid="{00000000-0005-0000-0000-0000C9330000}"/>
    <cellStyle name="Normal 3 5 5 2 3 3 2 2" xfId="13501" xr:uid="{00000000-0005-0000-0000-0000CA330000}"/>
    <cellStyle name="Normal 3 5 5 2 3 3 3" xfId="9903" xr:uid="{00000000-0005-0000-0000-0000CB330000}"/>
    <cellStyle name="Normal 3 5 5 2 3 4" xfId="4553" xr:uid="{00000000-0005-0000-0000-0000CC330000}"/>
    <cellStyle name="Normal 3 5 5 2 3 4 2" xfId="11749" xr:uid="{00000000-0005-0000-0000-0000CD330000}"/>
    <cellStyle name="Normal 3 5 5 2 3 5" xfId="8151" xr:uid="{00000000-0005-0000-0000-0000CE330000}"/>
    <cellStyle name="Normal 3 5 5 2 4" xfId="1247" xr:uid="{00000000-0005-0000-0000-0000CF330000}"/>
    <cellStyle name="Normal 3 5 5 2 4 2" xfId="2999" xr:uid="{00000000-0005-0000-0000-0000D0330000}"/>
    <cellStyle name="Normal 3 5 5 2 4 2 2" xfId="6597" xr:uid="{00000000-0005-0000-0000-0000D1330000}"/>
    <cellStyle name="Normal 3 5 5 2 4 2 2 2" xfId="13793" xr:uid="{00000000-0005-0000-0000-0000D2330000}"/>
    <cellStyle name="Normal 3 5 5 2 4 2 3" xfId="10195" xr:uid="{00000000-0005-0000-0000-0000D3330000}"/>
    <cellStyle name="Normal 3 5 5 2 4 3" xfId="4845" xr:uid="{00000000-0005-0000-0000-0000D4330000}"/>
    <cellStyle name="Normal 3 5 5 2 4 3 2" xfId="12041" xr:uid="{00000000-0005-0000-0000-0000D5330000}"/>
    <cellStyle name="Normal 3 5 5 2 4 4" xfId="8443" xr:uid="{00000000-0005-0000-0000-0000D6330000}"/>
    <cellStyle name="Normal 3 5 5 2 5" xfId="2123" xr:uid="{00000000-0005-0000-0000-0000D7330000}"/>
    <cellStyle name="Normal 3 5 5 2 5 2" xfId="5721" xr:uid="{00000000-0005-0000-0000-0000D8330000}"/>
    <cellStyle name="Normal 3 5 5 2 5 2 2" xfId="12917" xr:uid="{00000000-0005-0000-0000-0000D9330000}"/>
    <cellStyle name="Normal 3 5 5 2 5 3" xfId="9319" xr:uid="{00000000-0005-0000-0000-0000DA330000}"/>
    <cellStyle name="Normal 3 5 5 2 6" xfId="3969" xr:uid="{00000000-0005-0000-0000-0000DB330000}"/>
    <cellStyle name="Normal 3 5 5 2 6 2" xfId="11165" xr:uid="{00000000-0005-0000-0000-0000DC330000}"/>
    <cellStyle name="Normal 3 5 5 2 7" xfId="7567" xr:uid="{00000000-0005-0000-0000-0000DD330000}"/>
    <cellStyle name="Normal 3 5 5 3" xfId="514" xr:uid="{00000000-0005-0000-0000-0000DE330000}"/>
    <cellStyle name="Normal 3 5 5 3 2" xfId="1393" xr:uid="{00000000-0005-0000-0000-0000DF330000}"/>
    <cellStyle name="Normal 3 5 5 3 2 2" xfId="3145" xr:uid="{00000000-0005-0000-0000-0000E0330000}"/>
    <cellStyle name="Normal 3 5 5 3 2 2 2" xfId="6743" xr:uid="{00000000-0005-0000-0000-0000E1330000}"/>
    <cellStyle name="Normal 3 5 5 3 2 2 2 2" xfId="13939" xr:uid="{00000000-0005-0000-0000-0000E2330000}"/>
    <cellStyle name="Normal 3 5 5 3 2 2 3" xfId="10341" xr:uid="{00000000-0005-0000-0000-0000E3330000}"/>
    <cellStyle name="Normal 3 5 5 3 2 3" xfId="4991" xr:uid="{00000000-0005-0000-0000-0000E4330000}"/>
    <cellStyle name="Normal 3 5 5 3 2 3 2" xfId="12187" xr:uid="{00000000-0005-0000-0000-0000E5330000}"/>
    <cellStyle name="Normal 3 5 5 3 2 4" xfId="8589" xr:uid="{00000000-0005-0000-0000-0000E6330000}"/>
    <cellStyle name="Normal 3 5 5 3 3" xfId="2269" xr:uid="{00000000-0005-0000-0000-0000E7330000}"/>
    <cellStyle name="Normal 3 5 5 3 3 2" xfId="5867" xr:uid="{00000000-0005-0000-0000-0000E8330000}"/>
    <cellStyle name="Normal 3 5 5 3 3 2 2" xfId="13063" xr:uid="{00000000-0005-0000-0000-0000E9330000}"/>
    <cellStyle name="Normal 3 5 5 3 3 3" xfId="9465" xr:uid="{00000000-0005-0000-0000-0000EA330000}"/>
    <cellStyle name="Normal 3 5 5 3 4" xfId="4115" xr:uid="{00000000-0005-0000-0000-0000EB330000}"/>
    <cellStyle name="Normal 3 5 5 3 4 2" xfId="11311" xr:uid="{00000000-0005-0000-0000-0000EC330000}"/>
    <cellStyle name="Normal 3 5 5 3 5" xfId="7713" xr:uid="{00000000-0005-0000-0000-0000ED330000}"/>
    <cellStyle name="Normal 3 5 5 4" xfId="809" xr:uid="{00000000-0005-0000-0000-0000EE330000}"/>
    <cellStyle name="Normal 3 5 5 4 2" xfId="1685" xr:uid="{00000000-0005-0000-0000-0000EF330000}"/>
    <cellStyle name="Normal 3 5 5 4 2 2" xfId="3437" xr:uid="{00000000-0005-0000-0000-0000F0330000}"/>
    <cellStyle name="Normal 3 5 5 4 2 2 2" xfId="7035" xr:uid="{00000000-0005-0000-0000-0000F1330000}"/>
    <cellStyle name="Normal 3 5 5 4 2 2 2 2" xfId="14231" xr:uid="{00000000-0005-0000-0000-0000F2330000}"/>
    <cellStyle name="Normal 3 5 5 4 2 2 3" xfId="10633" xr:uid="{00000000-0005-0000-0000-0000F3330000}"/>
    <cellStyle name="Normal 3 5 5 4 2 3" xfId="5283" xr:uid="{00000000-0005-0000-0000-0000F4330000}"/>
    <cellStyle name="Normal 3 5 5 4 2 3 2" xfId="12479" xr:uid="{00000000-0005-0000-0000-0000F5330000}"/>
    <cellStyle name="Normal 3 5 5 4 2 4" xfId="8881" xr:uid="{00000000-0005-0000-0000-0000F6330000}"/>
    <cellStyle name="Normal 3 5 5 4 3" xfId="2561" xr:uid="{00000000-0005-0000-0000-0000F7330000}"/>
    <cellStyle name="Normal 3 5 5 4 3 2" xfId="6159" xr:uid="{00000000-0005-0000-0000-0000F8330000}"/>
    <cellStyle name="Normal 3 5 5 4 3 2 2" xfId="13355" xr:uid="{00000000-0005-0000-0000-0000F9330000}"/>
    <cellStyle name="Normal 3 5 5 4 3 3" xfId="9757" xr:uid="{00000000-0005-0000-0000-0000FA330000}"/>
    <cellStyle name="Normal 3 5 5 4 4" xfId="4407" xr:uid="{00000000-0005-0000-0000-0000FB330000}"/>
    <cellStyle name="Normal 3 5 5 4 4 2" xfId="11603" xr:uid="{00000000-0005-0000-0000-0000FC330000}"/>
    <cellStyle name="Normal 3 5 5 4 5" xfId="8005" xr:uid="{00000000-0005-0000-0000-0000FD330000}"/>
    <cellStyle name="Normal 3 5 5 5" xfId="1101" xr:uid="{00000000-0005-0000-0000-0000FE330000}"/>
    <cellStyle name="Normal 3 5 5 5 2" xfId="2853" xr:uid="{00000000-0005-0000-0000-0000FF330000}"/>
    <cellStyle name="Normal 3 5 5 5 2 2" xfId="6451" xr:uid="{00000000-0005-0000-0000-000000340000}"/>
    <cellStyle name="Normal 3 5 5 5 2 2 2" xfId="13647" xr:uid="{00000000-0005-0000-0000-000001340000}"/>
    <cellStyle name="Normal 3 5 5 5 2 3" xfId="10049" xr:uid="{00000000-0005-0000-0000-000002340000}"/>
    <cellStyle name="Normal 3 5 5 5 3" xfId="4699" xr:uid="{00000000-0005-0000-0000-000003340000}"/>
    <cellStyle name="Normal 3 5 5 5 3 2" xfId="11895" xr:uid="{00000000-0005-0000-0000-000004340000}"/>
    <cellStyle name="Normal 3 5 5 5 4" xfId="8297" xr:uid="{00000000-0005-0000-0000-000005340000}"/>
    <cellStyle name="Normal 3 5 5 6" xfId="1977" xr:uid="{00000000-0005-0000-0000-000006340000}"/>
    <cellStyle name="Normal 3 5 5 6 2" xfId="5575" xr:uid="{00000000-0005-0000-0000-000007340000}"/>
    <cellStyle name="Normal 3 5 5 6 2 2" xfId="12771" xr:uid="{00000000-0005-0000-0000-000008340000}"/>
    <cellStyle name="Normal 3 5 5 6 3" xfId="9173" xr:uid="{00000000-0005-0000-0000-000009340000}"/>
    <cellStyle name="Normal 3 5 5 7" xfId="3663" xr:uid="{00000000-0005-0000-0000-00000A340000}"/>
    <cellStyle name="Normal 3 5 5 7 2" xfId="7261" xr:uid="{00000000-0005-0000-0000-00000B340000}"/>
    <cellStyle name="Normal 3 5 5 7 2 2" xfId="14457" xr:uid="{00000000-0005-0000-0000-00000C340000}"/>
    <cellStyle name="Normal 3 5 5 7 3" xfId="10859" xr:uid="{00000000-0005-0000-0000-00000D340000}"/>
    <cellStyle name="Normal 3 5 5 8" xfId="3823" xr:uid="{00000000-0005-0000-0000-00000E340000}"/>
    <cellStyle name="Normal 3 5 5 8 2" xfId="11019" xr:uid="{00000000-0005-0000-0000-00000F340000}"/>
    <cellStyle name="Normal 3 5 5 9" xfId="7421" xr:uid="{00000000-0005-0000-0000-000010340000}"/>
    <cellStyle name="Normal 3 5 6" xfId="288" xr:uid="{00000000-0005-0000-0000-000011340000}"/>
    <cellStyle name="Normal 3 5 6 2" xfId="580" xr:uid="{00000000-0005-0000-0000-000012340000}"/>
    <cellStyle name="Normal 3 5 6 2 2" xfId="1459" xr:uid="{00000000-0005-0000-0000-000013340000}"/>
    <cellStyle name="Normal 3 5 6 2 2 2" xfId="3211" xr:uid="{00000000-0005-0000-0000-000014340000}"/>
    <cellStyle name="Normal 3 5 6 2 2 2 2" xfId="6809" xr:uid="{00000000-0005-0000-0000-000015340000}"/>
    <cellStyle name="Normal 3 5 6 2 2 2 2 2" xfId="14005" xr:uid="{00000000-0005-0000-0000-000016340000}"/>
    <cellStyle name="Normal 3 5 6 2 2 2 3" xfId="10407" xr:uid="{00000000-0005-0000-0000-000017340000}"/>
    <cellStyle name="Normal 3 5 6 2 2 3" xfId="5057" xr:uid="{00000000-0005-0000-0000-000018340000}"/>
    <cellStyle name="Normal 3 5 6 2 2 3 2" xfId="12253" xr:uid="{00000000-0005-0000-0000-000019340000}"/>
    <cellStyle name="Normal 3 5 6 2 2 4" xfId="8655" xr:uid="{00000000-0005-0000-0000-00001A340000}"/>
    <cellStyle name="Normal 3 5 6 2 3" xfId="2335" xr:uid="{00000000-0005-0000-0000-00001B340000}"/>
    <cellStyle name="Normal 3 5 6 2 3 2" xfId="5933" xr:uid="{00000000-0005-0000-0000-00001C340000}"/>
    <cellStyle name="Normal 3 5 6 2 3 2 2" xfId="13129" xr:uid="{00000000-0005-0000-0000-00001D340000}"/>
    <cellStyle name="Normal 3 5 6 2 3 3" xfId="9531" xr:uid="{00000000-0005-0000-0000-00001E340000}"/>
    <cellStyle name="Normal 3 5 6 2 4" xfId="4181" xr:uid="{00000000-0005-0000-0000-00001F340000}"/>
    <cellStyle name="Normal 3 5 6 2 4 2" xfId="11377" xr:uid="{00000000-0005-0000-0000-000020340000}"/>
    <cellStyle name="Normal 3 5 6 2 5" xfId="7779" xr:uid="{00000000-0005-0000-0000-000021340000}"/>
    <cellStyle name="Normal 3 5 6 3" xfId="875" xr:uid="{00000000-0005-0000-0000-000022340000}"/>
    <cellStyle name="Normal 3 5 6 3 2" xfId="1751" xr:uid="{00000000-0005-0000-0000-000023340000}"/>
    <cellStyle name="Normal 3 5 6 3 2 2" xfId="3503" xr:uid="{00000000-0005-0000-0000-000024340000}"/>
    <cellStyle name="Normal 3 5 6 3 2 2 2" xfId="7101" xr:uid="{00000000-0005-0000-0000-000025340000}"/>
    <cellStyle name="Normal 3 5 6 3 2 2 2 2" xfId="14297" xr:uid="{00000000-0005-0000-0000-000026340000}"/>
    <cellStyle name="Normal 3 5 6 3 2 2 3" xfId="10699" xr:uid="{00000000-0005-0000-0000-000027340000}"/>
    <cellStyle name="Normal 3 5 6 3 2 3" xfId="5349" xr:uid="{00000000-0005-0000-0000-000028340000}"/>
    <cellStyle name="Normal 3 5 6 3 2 3 2" xfId="12545" xr:uid="{00000000-0005-0000-0000-000029340000}"/>
    <cellStyle name="Normal 3 5 6 3 2 4" xfId="8947" xr:uid="{00000000-0005-0000-0000-00002A340000}"/>
    <cellStyle name="Normal 3 5 6 3 3" xfId="2627" xr:uid="{00000000-0005-0000-0000-00002B340000}"/>
    <cellStyle name="Normal 3 5 6 3 3 2" xfId="6225" xr:uid="{00000000-0005-0000-0000-00002C340000}"/>
    <cellStyle name="Normal 3 5 6 3 3 2 2" xfId="13421" xr:uid="{00000000-0005-0000-0000-00002D340000}"/>
    <cellStyle name="Normal 3 5 6 3 3 3" xfId="9823" xr:uid="{00000000-0005-0000-0000-00002E340000}"/>
    <cellStyle name="Normal 3 5 6 3 4" xfId="4473" xr:uid="{00000000-0005-0000-0000-00002F340000}"/>
    <cellStyle name="Normal 3 5 6 3 4 2" xfId="11669" xr:uid="{00000000-0005-0000-0000-000030340000}"/>
    <cellStyle name="Normal 3 5 6 3 5" xfId="8071" xr:uid="{00000000-0005-0000-0000-000031340000}"/>
    <cellStyle name="Normal 3 5 6 4" xfId="1167" xr:uid="{00000000-0005-0000-0000-000032340000}"/>
    <cellStyle name="Normal 3 5 6 4 2" xfId="2919" xr:uid="{00000000-0005-0000-0000-000033340000}"/>
    <cellStyle name="Normal 3 5 6 4 2 2" xfId="6517" xr:uid="{00000000-0005-0000-0000-000034340000}"/>
    <cellStyle name="Normal 3 5 6 4 2 2 2" xfId="13713" xr:uid="{00000000-0005-0000-0000-000035340000}"/>
    <cellStyle name="Normal 3 5 6 4 2 3" xfId="10115" xr:uid="{00000000-0005-0000-0000-000036340000}"/>
    <cellStyle name="Normal 3 5 6 4 3" xfId="4765" xr:uid="{00000000-0005-0000-0000-000037340000}"/>
    <cellStyle name="Normal 3 5 6 4 3 2" xfId="11961" xr:uid="{00000000-0005-0000-0000-000038340000}"/>
    <cellStyle name="Normal 3 5 6 4 4" xfId="8363" xr:uid="{00000000-0005-0000-0000-000039340000}"/>
    <cellStyle name="Normal 3 5 6 5" xfId="2043" xr:uid="{00000000-0005-0000-0000-00003A340000}"/>
    <cellStyle name="Normal 3 5 6 5 2" xfId="5641" xr:uid="{00000000-0005-0000-0000-00003B340000}"/>
    <cellStyle name="Normal 3 5 6 5 2 2" xfId="12837" xr:uid="{00000000-0005-0000-0000-00003C340000}"/>
    <cellStyle name="Normal 3 5 6 5 3" xfId="9239" xr:uid="{00000000-0005-0000-0000-00003D340000}"/>
    <cellStyle name="Normal 3 5 6 6" xfId="3889" xr:uid="{00000000-0005-0000-0000-00003E340000}"/>
    <cellStyle name="Normal 3 5 6 6 2" xfId="11085" xr:uid="{00000000-0005-0000-0000-00003F340000}"/>
    <cellStyle name="Normal 3 5 6 7" xfId="7487" xr:uid="{00000000-0005-0000-0000-000040340000}"/>
    <cellStyle name="Normal 3 5 7" xfId="434" xr:uid="{00000000-0005-0000-0000-000041340000}"/>
    <cellStyle name="Normal 3 5 7 2" xfId="1313" xr:uid="{00000000-0005-0000-0000-000042340000}"/>
    <cellStyle name="Normal 3 5 7 2 2" xfId="3065" xr:uid="{00000000-0005-0000-0000-000043340000}"/>
    <cellStyle name="Normal 3 5 7 2 2 2" xfId="6663" xr:uid="{00000000-0005-0000-0000-000044340000}"/>
    <cellStyle name="Normal 3 5 7 2 2 2 2" xfId="13859" xr:uid="{00000000-0005-0000-0000-000045340000}"/>
    <cellStyle name="Normal 3 5 7 2 2 3" xfId="10261" xr:uid="{00000000-0005-0000-0000-000046340000}"/>
    <cellStyle name="Normal 3 5 7 2 3" xfId="4911" xr:uid="{00000000-0005-0000-0000-000047340000}"/>
    <cellStyle name="Normal 3 5 7 2 3 2" xfId="12107" xr:uid="{00000000-0005-0000-0000-000048340000}"/>
    <cellStyle name="Normal 3 5 7 2 4" xfId="8509" xr:uid="{00000000-0005-0000-0000-000049340000}"/>
    <cellStyle name="Normal 3 5 7 3" xfId="2189" xr:uid="{00000000-0005-0000-0000-00004A340000}"/>
    <cellStyle name="Normal 3 5 7 3 2" xfId="5787" xr:uid="{00000000-0005-0000-0000-00004B340000}"/>
    <cellStyle name="Normal 3 5 7 3 2 2" xfId="12983" xr:uid="{00000000-0005-0000-0000-00004C340000}"/>
    <cellStyle name="Normal 3 5 7 3 3" xfId="9385" xr:uid="{00000000-0005-0000-0000-00004D340000}"/>
    <cellStyle name="Normal 3 5 7 4" xfId="4035" xr:uid="{00000000-0005-0000-0000-00004E340000}"/>
    <cellStyle name="Normal 3 5 7 4 2" xfId="11231" xr:uid="{00000000-0005-0000-0000-00004F340000}"/>
    <cellStyle name="Normal 3 5 7 5" xfId="7633" xr:uid="{00000000-0005-0000-0000-000050340000}"/>
    <cellStyle name="Normal 3 5 8" xfId="729" xr:uid="{00000000-0005-0000-0000-000051340000}"/>
    <cellStyle name="Normal 3 5 8 2" xfId="1605" xr:uid="{00000000-0005-0000-0000-000052340000}"/>
    <cellStyle name="Normal 3 5 8 2 2" xfId="3357" xr:uid="{00000000-0005-0000-0000-000053340000}"/>
    <cellStyle name="Normal 3 5 8 2 2 2" xfId="6955" xr:uid="{00000000-0005-0000-0000-000054340000}"/>
    <cellStyle name="Normal 3 5 8 2 2 2 2" xfId="14151" xr:uid="{00000000-0005-0000-0000-000055340000}"/>
    <cellStyle name="Normal 3 5 8 2 2 3" xfId="10553" xr:uid="{00000000-0005-0000-0000-000056340000}"/>
    <cellStyle name="Normal 3 5 8 2 3" xfId="5203" xr:uid="{00000000-0005-0000-0000-000057340000}"/>
    <cellStyle name="Normal 3 5 8 2 3 2" xfId="12399" xr:uid="{00000000-0005-0000-0000-000058340000}"/>
    <cellStyle name="Normal 3 5 8 2 4" xfId="8801" xr:uid="{00000000-0005-0000-0000-000059340000}"/>
    <cellStyle name="Normal 3 5 8 3" xfId="2481" xr:uid="{00000000-0005-0000-0000-00005A340000}"/>
    <cellStyle name="Normal 3 5 8 3 2" xfId="6079" xr:uid="{00000000-0005-0000-0000-00005B340000}"/>
    <cellStyle name="Normal 3 5 8 3 2 2" xfId="13275" xr:uid="{00000000-0005-0000-0000-00005C340000}"/>
    <cellStyle name="Normal 3 5 8 3 3" xfId="9677" xr:uid="{00000000-0005-0000-0000-00005D340000}"/>
    <cellStyle name="Normal 3 5 8 4" xfId="4327" xr:uid="{00000000-0005-0000-0000-00005E340000}"/>
    <cellStyle name="Normal 3 5 8 4 2" xfId="11523" xr:uid="{00000000-0005-0000-0000-00005F340000}"/>
    <cellStyle name="Normal 3 5 8 5" xfId="7925" xr:uid="{00000000-0005-0000-0000-000060340000}"/>
    <cellStyle name="Normal 3 5 9" xfId="1021" xr:uid="{00000000-0005-0000-0000-000061340000}"/>
    <cellStyle name="Normal 3 5 9 2" xfId="2773" xr:uid="{00000000-0005-0000-0000-000062340000}"/>
    <cellStyle name="Normal 3 5 9 2 2" xfId="6371" xr:uid="{00000000-0005-0000-0000-000063340000}"/>
    <cellStyle name="Normal 3 5 9 2 2 2" xfId="13567" xr:uid="{00000000-0005-0000-0000-000064340000}"/>
    <cellStyle name="Normal 3 5 9 2 3" xfId="9969" xr:uid="{00000000-0005-0000-0000-000065340000}"/>
    <cellStyle name="Normal 3 5 9 3" xfId="4619" xr:uid="{00000000-0005-0000-0000-000066340000}"/>
    <cellStyle name="Normal 3 5 9 3 2" xfId="11815" xr:uid="{00000000-0005-0000-0000-000067340000}"/>
    <cellStyle name="Normal 3 5 9 4" xfId="8217" xr:uid="{00000000-0005-0000-0000-000068340000}"/>
    <cellStyle name="Normal 3 6" xfId="42" xr:uid="{00000000-0005-0000-0000-000069340000}"/>
    <cellStyle name="Normal 3 6 10" xfId="3657" xr:uid="{00000000-0005-0000-0000-00006A340000}"/>
    <cellStyle name="Normal 3 6 10 2" xfId="7255" xr:uid="{00000000-0005-0000-0000-00006B340000}"/>
    <cellStyle name="Normal 3 6 10 2 2" xfId="14451" xr:uid="{00000000-0005-0000-0000-00006C340000}"/>
    <cellStyle name="Normal 3 6 10 3" xfId="10853" xr:uid="{00000000-0005-0000-0000-00006D340000}"/>
    <cellStyle name="Normal 3 6 11" xfId="3737" xr:uid="{00000000-0005-0000-0000-00006E340000}"/>
    <cellStyle name="Normal 3 6 11 2" xfId="10933" xr:uid="{00000000-0005-0000-0000-00006F340000}"/>
    <cellStyle name="Normal 3 6 12" xfId="7335" xr:uid="{00000000-0005-0000-0000-000070340000}"/>
    <cellStyle name="Normal 3 6 13" xfId="129" xr:uid="{00000000-0005-0000-0000-000071340000}"/>
    <cellStyle name="Normal 3 6 2" xfId="64" xr:uid="{00000000-0005-0000-0000-000072340000}"/>
    <cellStyle name="Normal 3 6 2 10" xfId="7357" xr:uid="{00000000-0005-0000-0000-000073340000}"/>
    <cellStyle name="Normal 3 6 2 11" xfId="151" xr:uid="{00000000-0005-0000-0000-000074340000}"/>
    <cellStyle name="Normal 3 6 2 2" xfId="236" xr:uid="{00000000-0005-0000-0000-000075340000}"/>
    <cellStyle name="Normal 3 6 2 2 2" xfId="384" xr:uid="{00000000-0005-0000-0000-000076340000}"/>
    <cellStyle name="Normal 3 6 2 2 2 2" xfId="676" xr:uid="{00000000-0005-0000-0000-000077340000}"/>
    <cellStyle name="Normal 3 6 2 2 2 2 2" xfId="1555" xr:uid="{00000000-0005-0000-0000-000078340000}"/>
    <cellStyle name="Normal 3 6 2 2 2 2 2 2" xfId="3307" xr:uid="{00000000-0005-0000-0000-000079340000}"/>
    <cellStyle name="Normal 3 6 2 2 2 2 2 2 2" xfId="6905" xr:uid="{00000000-0005-0000-0000-00007A340000}"/>
    <cellStyle name="Normal 3 6 2 2 2 2 2 2 2 2" xfId="14101" xr:uid="{00000000-0005-0000-0000-00007B340000}"/>
    <cellStyle name="Normal 3 6 2 2 2 2 2 2 3" xfId="10503" xr:uid="{00000000-0005-0000-0000-00007C340000}"/>
    <cellStyle name="Normal 3 6 2 2 2 2 2 3" xfId="5153" xr:uid="{00000000-0005-0000-0000-00007D340000}"/>
    <cellStyle name="Normal 3 6 2 2 2 2 2 3 2" xfId="12349" xr:uid="{00000000-0005-0000-0000-00007E340000}"/>
    <cellStyle name="Normal 3 6 2 2 2 2 2 4" xfId="8751" xr:uid="{00000000-0005-0000-0000-00007F340000}"/>
    <cellStyle name="Normal 3 6 2 2 2 2 3" xfId="2431" xr:uid="{00000000-0005-0000-0000-000080340000}"/>
    <cellStyle name="Normal 3 6 2 2 2 2 3 2" xfId="6029" xr:uid="{00000000-0005-0000-0000-000081340000}"/>
    <cellStyle name="Normal 3 6 2 2 2 2 3 2 2" xfId="13225" xr:uid="{00000000-0005-0000-0000-000082340000}"/>
    <cellStyle name="Normal 3 6 2 2 2 2 3 3" xfId="9627" xr:uid="{00000000-0005-0000-0000-000083340000}"/>
    <cellStyle name="Normal 3 6 2 2 2 2 4" xfId="4277" xr:uid="{00000000-0005-0000-0000-000084340000}"/>
    <cellStyle name="Normal 3 6 2 2 2 2 4 2" xfId="11473" xr:uid="{00000000-0005-0000-0000-000085340000}"/>
    <cellStyle name="Normal 3 6 2 2 2 2 5" xfId="7875" xr:uid="{00000000-0005-0000-0000-000086340000}"/>
    <cellStyle name="Normal 3 6 2 2 2 3" xfId="971" xr:uid="{00000000-0005-0000-0000-000087340000}"/>
    <cellStyle name="Normal 3 6 2 2 2 3 2" xfId="1847" xr:uid="{00000000-0005-0000-0000-000088340000}"/>
    <cellStyle name="Normal 3 6 2 2 2 3 2 2" xfId="3599" xr:uid="{00000000-0005-0000-0000-000089340000}"/>
    <cellStyle name="Normal 3 6 2 2 2 3 2 2 2" xfId="7197" xr:uid="{00000000-0005-0000-0000-00008A340000}"/>
    <cellStyle name="Normal 3 6 2 2 2 3 2 2 2 2" xfId="14393" xr:uid="{00000000-0005-0000-0000-00008B340000}"/>
    <cellStyle name="Normal 3 6 2 2 2 3 2 2 3" xfId="10795" xr:uid="{00000000-0005-0000-0000-00008C340000}"/>
    <cellStyle name="Normal 3 6 2 2 2 3 2 3" xfId="5445" xr:uid="{00000000-0005-0000-0000-00008D340000}"/>
    <cellStyle name="Normal 3 6 2 2 2 3 2 3 2" xfId="12641" xr:uid="{00000000-0005-0000-0000-00008E340000}"/>
    <cellStyle name="Normal 3 6 2 2 2 3 2 4" xfId="9043" xr:uid="{00000000-0005-0000-0000-00008F340000}"/>
    <cellStyle name="Normal 3 6 2 2 2 3 3" xfId="2723" xr:uid="{00000000-0005-0000-0000-000090340000}"/>
    <cellStyle name="Normal 3 6 2 2 2 3 3 2" xfId="6321" xr:uid="{00000000-0005-0000-0000-000091340000}"/>
    <cellStyle name="Normal 3 6 2 2 2 3 3 2 2" xfId="13517" xr:uid="{00000000-0005-0000-0000-000092340000}"/>
    <cellStyle name="Normal 3 6 2 2 2 3 3 3" xfId="9919" xr:uid="{00000000-0005-0000-0000-000093340000}"/>
    <cellStyle name="Normal 3 6 2 2 2 3 4" xfId="4569" xr:uid="{00000000-0005-0000-0000-000094340000}"/>
    <cellStyle name="Normal 3 6 2 2 2 3 4 2" xfId="11765" xr:uid="{00000000-0005-0000-0000-000095340000}"/>
    <cellStyle name="Normal 3 6 2 2 2 3 5" xfId="8167" xr:uid="{00000000-0005-0000-0000-000096340000}"/>
    <cellStyle name="Normal 3 6 2 2 2 4" xfId="1263" xr:uid="{00000000-0005-0000-0000-000097340000}"/>
    <cellStyle name="Normal 3 6 2 2 2 4 2" xfId="3015" xr:uid="{00000000-0005-0000-0000-000098340000}"/>
    <cellStyle name="Normal 3 6 2 2 2 4 2 2" xfId="6613" xr:uid="{00000000-0005-0000-0000-000099340000}"/>
    <cellStyle name="Normal 3 6 2 2 2 4 2 2 2" xfId="13809" xr:uid="{00000000-0005-0000-0000-00009A340000}"/>
    <cellStyle name="Normal 3 6 2 2 2 4 2 3" xfId="10211" xr:uid="{00000000-0005-0000-0000-00009B340000}"/>
    <cellStyle name="Normal 3 6 2 2 2 4 3" xfId="4861" xr:uid="{00000000-0005-0000-0000-00009C340000}"/>
    <cellStyle name="Normal 3 6 2 2 2 4 3 2" xfId="12057" xr:uid="{00000000-0005-0000-0000-00009D340000}"/>
    <cellStyle name="Normal 3 6 2 2 2 4 4" xfId="8459" xr:uid="{00000000-0005-0000-0000-00009E340000}"/>
    <cellStyle name="Normal 3 6 2 2 2 5" xfId="2139" xr:uid="{00000000-0005-0000-0000-00009F340000}"/>
    <cellStyle name="Normal 3 6 2 2 2 5 2" xfId="5737" xr:uid="{00000000-0005-0000-0000-0000A0340000}"/>
    <cellStyle name="Normal 3 6 2 2 2 5 2 2" xfId="12933" xr:uid="{00000000-0005-0000-0000-0000A1340000}"/>
    <cellStyle name="Normal 3 6 2 2 2 5 3" xfId="9335" xr:uid="{00000000-0005-0000-0000-0000A2340000}"/>
    <cellStyle name="Normal 3 6 2 2 2 6" xfId="3985" xr:uid="{00000000-0005-0000-0000-0000A3340000}"/>
    <cellStyle name="Normal 3 6 2 2 2 6 2" xfId="11181" xr:uid="{00000000-0005-0000-0000-0000A4340000}"/>
    <cellStyle name="Normal 3 6 2 2 2 7" xfId="7583" xr:uid="{00000000-0005-0000-0000-0000A5340000}"/>
    <cellStyle name="Normal 3 6 2 2 3" xfId="530" xr:uid="{00000000-0005-0000-0000-0000A6340000}"/>
    <cellStyle name="Normal 3 6 2 2 3 2" xfId="1409" xr:uid="{00000000-0005-0000-0000-0000A7340000}"/>
    <cellStyle name="Normal 3 6 2 2 3 2 2" xfId="3161" xr:uid="{00000000-0005-0000-0000-0000A8340000}"/>
    <cellStyle name="Normal 3 6 2 2 3 2 2 2" xfId="6759" xr:uid="{00000000-0005-0000-0000-0000A9340000}"/>
    <cellStyle name="Normal 3 6 2 2 3 2 2 2 2" xfId="13955" xr:uid="{00000000-0005-0000-0000-0000AA340000}"/>
    <cellStyle name="Normal 3 6 2 2 3 2 2 3" xfId="10357" xr:uid="{00000000-0005-0000-0000-0000AB340000}"/>
    <cellStyle name="Normal 3 6 2 2 3 2 3" xfId="5007" xr:uid="{00000000-0005-0000-0000-0000AC340000}"/>
    <cellStyle name="Normal 3 6 2 2 3 2 3 2" xfId="12203" xr:uid="{00000000-0005-0000-0000-0000AD340000}"/>
    <cellStyle name="Normal 3 6 2 2 3 2 4" xfId="8605" xr:uid="{00000000-0005-0000-0000-0000AE340000}"/>
    <cellStyle name="Normal 3 6 2 2 3 3" xfId="2285" xr:uid="{00000000-0005-0000-0000-0000AF340000}"/>
    <cellStyle name="Normal 3 6 2 2 3 3 2" xfId="5883" xr:uid="{00000000-0005-0000-0000-0000B0340000}"/>
    <cellStyle name="Normal 3 6 2 2 3 3 2 2" xfId="13079" xr:uid="{00000000-0005-0000-0000-0000B1340000}"/>
    <cellStyle name="Normal 3 6 2 2 3 3 3" xfId="9481" xr:uid="{00000000-0005-0000-0000-0000B2340000}"/>
    <cellStyle name="Normal 3 6 2 2 3 4" xfId="4131" xr:uid="{00000000-0005-0000-0000-0000B3340000}"/>
    <cellStyle name="Normal 3 6 2 2 3 4 2" xfId="11327" xr:uid="{00000000-0005-0000-0000-0000B4340000}"/>
    <cellStyle name="Normal 3 6 2 2 3 5" xfId="7729" xr:uid="{00000000-0005-0000-0000-0000B5340000}"/>
    <cellStyle name="Normal 3 6 2 2 4" xfId="825" xr:uid="{00000000-0005-0000-0000-0000B6340000}"/>
    <cellStyle name="Normal 3 6 2 2 4 2" xfId="1701" xr:uid="{00000000-0005-0000-0000-0000B7340000}"/>
    <cellStyle name="Normal 3 6 2 2 4 2 2" xfId="3453" xr:uid="{00000000-0005-0000-0000-0000B8340000}"/>
    <cellStyle name="Normal 3 6 2 2 4 2 2 2" xfId="7051" xr:uid="{00000000-0005-0000-0000-0000B9340000}"/>
    <cellStyle name="Normal 3 6 2 2 4 2 2 2 2" xfId="14247" xr:uid="{00000000-0005-0000-0000-0000BA340000}"/>
    <cellStyle name="Normal 3 6 2 2 4 2 2 3" xfId="10649" xr:uid="{00000000-0005-0000-0000-0000BB340000}"/>
    <cellStyle name="Normal 3 6 2 2 4 2 3" xfId="5299" xr:uid="{00000000-0005-0000-0000-0000BC340000}"/>
    <cellStyle name="Normal 3 6 2 2 4 2 3 2" xfId="12495" xr:uid="{00000000-0005-0000-0000-0000BD340000}"/>
    <cellStyle name="Normal 3 6 2 2 4 2 4" xfId="8897" xr:uid="{00000000-0005-0000-0000-0000BE340000}"/>
    <cellStyle name="Normal 3 6 2 2 4 3" xfId="2577" xr:uid="{00000000-0005-0000-0000-0000BF340000}"/>
    <cellStyle name="Normal 3 6 2 2 4 3 2" xfId="6175" xr:uid="{00000000-0005-0000-0000-0000C0340000}"/>
    <cellStyle name="Normal 3 6 2 2 4 3 2 2" xfId="13371" xr:uid="{00000000-0005-0000-0000-0000C1340000}"/>
    <cellStyle name="Normal 3 6 2 2 4 3 3" xfId="9773" xr:uid="{00000000-0005-0000-0000-0000C2340000}"/>
    <cellStyle name="Normal 3 6 2 2 4 4" xfId="4423" xr:uid="{00000000-0005-0000-0000-0000C3340000}"/>
    <cellStyle name="Normal 3 6 2 2 4 4 2" xfId="11619" xr:uid="{00000000-0005-0000-0000-0000C4340000}"/>
    <cellStyle name="Normal 3 6 2 2 4 5" xfId="8021" xr:uid="{00000000-0005-0000-0000-0000C5340000}"/>
    <cellStyle name="Normal 3 6 2 2 5" xfId="1117" xr:uid="{00000000-0005-0000-0000-0000C6340000}"/>
    <cellStyle name="Normal 3 6 2 2 5 2" xfId="2869" xr:uid="{00000000-0005-0000-0000-0000C7340000}"/>
    <cellStyle name="Normal 3 6 2 2 5 2 2" xfId="6467" xr:uid="{00000000-0005-0000-0000-0000C8340000}"/>
    <cellStyle name="Normal 3 6 2 2 5 2 2 2" xfId="13663" xr:uid="{00000000-0005-0000-0000-0000C9340000}"/>
    <cellStyle name="Normal 3 6 2 2 5 2 3" xfId="10065" xr:uid="{00000000-0005-0000-0000-0000CA340000}"/>
    <cellStyle name="Normal 3 6 2 2 5 3" xfId="4715" xr:uid="{00000000-0005-0000-0000-0000CB340000}"/>
    <cellStyle name="Normal 3 6 2 2 5 3 2" xfId="11911" xr:uid="{00000000-0005-0000-0000-0000CC340000}"/>
    <cellStyle name="Normal 3 6 2 2 5 4" xfId="8313" xr:uid="{00000000-0005-0000-0000-0000CD340000}"/>
    <cellStyle name="Normal 3 6 2 2 6" xfId="1993" xr:uid="{00000000-0005-0000-0000-0000CE340000}"/>
    <cellStyle name="Normal 3 6 2 2 6 2" xfId="5591" xr:uid="{00000000-0005-0000-0000-0000CF340000}"/>
    <cellStyle name="Normal 3 6 2 2 6 2 2" xfId="12787" xr:uid="{00000000-0005-0000-0000-0000D0340000}"/>
    <cellStyle name="Normal 3 6 2 2 6 3" xfId="9189" xr:uid="{00000000-0005-0000-0000-0000D1340000}"/>
    <cellStyle name="Normal 3 6 2 2 7" xfId="3839" xr:uid="{00000000-0005-0000-0000-0000D2340000}"/>
    <cellStyle name="Normal 3 6 2 2 7 2" xfId="11035" xr:uid="{00000000-0005-0000-0000-0000D3340000}"/>
    <cellStyle name="Normal 3 6 2 2 8" xfId="7437" xr:uid="{00000000-0005-0000-0000-0000D4340000}"/>
    <cellStyle name="Normal 3 6 2 3" xfId="304" xr:uid="{00000000-0005-0000-0000-0000D5340000}"/>
    <cellStyle name="Normal 3 6 2 3 2" xfId="596" xr:uid="{00000000-0005-0000-0000-0000D6340000}"/>
    <cellStyle name="Normal 3 6 2 3 2 2" xfId="1475" xr:uid="{00000000-0005-0000-0000-0000D7340000}"/>
    <cellStyle name="Normal 3 6 2 3 2 2 2" xfId="3227" xr:uid="{00000000-0005-0000-0000-0000D8340000}"/>
    <cellStyle name="Normal 3 6 2 3 2 2 2 2" xfId="6825" xr:uid="{00000000-0005-0000-0000-0000D9340000}"/>
    <cellStyle name="Normal 3 6 2 3 2 2 2 2 2" xfId="14021" xr:uid="{00000000-0005-0000-0000-0000DA340000}"/>
    <cellStyle name="Normal 3 6 2 3 2 2 2 3" xfId="10423" xr:uid="{00000000-0005-0000-0000-0000DB340000}"/>
    <cellStyle name="Normal 3 6 2 3 2 2 3" xfId="5073" xr:uid="{00000000-0005-0000-0000-0000DC340000}"/>
    <cellStyle name="Normal 3 6 2 3 2 2 3 2" xfId="12269" xr:uid="{00000000-0005-0000-0000-0000DD340000}"/>
    <cellStyle name="Normal 3 6 2 3 2 2 4" xfId="8671" xr:uid="{00000000-0005-0000-0000-0000DE340000}"/>
    <cellStyle name="Normal 3 6 2 3 2 3" xfId="2351" xr:uid="{00000000-0005-0000-0000-0000DF340000}"/>
    <cellStyle name="Normal 3 6 2 3 2 3 2" xfId="5949" xr:uid="{00000000-0005-0000-0000-0000E0340000}"/>
    <cellStyle name="Normal 3 6 2 3 2 3 2 2" xfId="13145" xr:uid="{00000000-0005-0000-0000-0000E1340000}"/>
    <cellStyle name="Normal 3 6 2 3 2 3 3" xfId="9547" xr:uid="{00000000-0005-0000-0000-0000E2340000}"/>
    <cellStyle name="Normal 3 6 2 3 2 4" xfId="4197" xr:uid="{00000000-0005-0000-0000-0000E3340000}"/>
    <cellStyle name="Normal 3 6 2 3 2 4 2" xfId="11393" xr:uid="{00000000-0005-0000-0000-0000E4340000}"/>
    <cellStyle name="Normal 3 6 2 3 2 5" xfId="7795" xr:uid="{00000000-0005-0000-0000-0000E5340000}"/>
    <cellStyle name="Normal 3 6 2 3 3" xfId="891" xr:uid="{00000000-0005-0000-0000-0000E6340000}"/>
    <cellStyle name="Normal 3 6 2 3 3 2" xfId="1767" xr:uid="{00000000-0005-0000-0000-0000E7340000}"/>
    <cellStyle name="Normal 3 6 2 3 3 2 2" xfId="3519" xr:uid="{00000000-0005-0000-0000-0000E8340000}"/>
    <cellStyle name="Normal 3 6 2 3 3 2 2 2" xfId="7117" xr:uid="{00000000-0005-0000-0000-0000E9340000}"/>
    <cellStyle name="Normal 3 6 2 3 3 2 2 2 2" xfId="14313" xr:uid="{00000000-0005-0000-0000-0000EA340000}"/>
    <cellStyle name="Normal 3 6 2 3 3 2 2 3" xfId="10715" xr:uid="{00000000-0005-0000-0000-0000EB340000}"/>
    <cellStyle name="Normal 3 6 2 3 3 2 3" xfId="5365" xr:uid="{00000000-0005-0000-0000-0000EC340000}"/>
    <cellStyle name="Normal 3 6 2 3 3 2 3 2" xfId="12561" xr:uid="{00000000-0005-0000-0000-0000ED340000}"/>
    <cellStyle name="Normal 3 6 2 3 3 2 4" xfId="8963" xr:uid="{00000000-0005-0000-0000-0000EE340000}"/>
    <cellStyle name="Normal 3 6 2 3 3 3" xfId="2643" xr:uid="{00000000-0005-0000-0000-0000EF340000}"/>
    <cellStyle name="Normal 3 6 2 3 3 3 2" xfId="6241" xr:uid="{00000000-0005-0000-0000-0000F0340000}"/>
    <cellStyle name="Normal 3 6 2 3 3 3 2 2" xfId="13437" xr:uid="{00000000-0005-0000-0000-0000F1340000}"/>
    <cellStyle name="Normal 3 6 2 3 3 3 3" xfId="9839" xr:uid="{00000000-0005-0000-0000-0000F2340000}"/>
    <cellStyle name="Normal 3 6 2 3 3 4" xfId="4489" xr:uid="{00000000-0005-0000-0000-0000F3340000}"/>
    <cellStyle name="Normal 3 6 2 3 3 4 2" xfId="11685" xr:uid="{00000000-0005-0000-0000-0000F4340000}"/>
    <cellStyle name="Normal 3 6 2 3 3 5" xfId="8087" xr:uid="{00000000-0005-0000-0000-0000F5340000}"/>
    <cellStyle name="Normal 3 6 2 3 4" xfId="1183" xr:uid="{00000000-0005-0000-0000-0000F6340000}"/>
    <cellStyle name="Normal 3 6 2 3 4 2" xfId="2935" xr:uid="{00000000-0005-0000-0000-0000F7340000}"/>
    <cellStyle name="Normal 3 6 2 3 4 2 2" xfId="6533" xr:uid="{00000000-0005-0000-0000-0000F8340000}"/>
    <cellStyle name="Normal 3 6 2 3 4 2 2 2" xfId="13729" xr:uid="{00000000-0005-0000-0000-0000F9340000}"/>
    <cellStyle name="Normal 3 6 2 3 4 2 3" xfId="10131" xr:uid="{00000000-0005-0000-0000-0000FA340000}"/>
    <cellStyle name="Normal 3 6 2 3 4 3" xfId="4781" xr:uid="{00000000-0005-0000-0000-0000FB340000}"/>
    <cellStyle name="Normal 3 6 2 3 4 3 2" xfId="11977" xr:uid="{00000000-0005-0000-0000-0000FC340000}"/>
    <cellStyle name="Normal 3 6 2 3 4 4" xfId="8379" xr:uid="{00000000-0005-0000-0000-0000FD340000}"/>
    <cellStyle name="Normal 3 6 2 3 5" xfId="2059" xr:uid="{00000000-0005-0000-0000-0000FE340000}"/>
    <cellStyle name="Normal 3 6 2 3 5 2" xfId="5657" xr:uid="{00000000-0005-0000-0000-0000FF340000}"/>
    <cellStyle name="Normal 3 6 2 3 5 2 2" xfId="12853" xr:uid="{00000000-0005-0000-0000-000000350000}"/>
    <cellStyle name="Normal 3 6 2 3 5 3" xfId="9255" xr:uid="{00000000-0005-0000-0000-000001350000}"/>
    <cellStyle name="Normal 3 6 2 3 6" xfId="3905" xr:uid="{00000000-0005-0000-0000-000002350000}"/>
    <cellStyle name="Normal 3 6 2 3 6 2" xfId="11101" xr:uid="{00000000-0005-0000-0000-000003350000}"/>
    <cellStyle name="Normal 3 6 2 3 7" xfId="7503" xr:uid="{00000000-0005-0000-0000-000004350000}"/>
    <cellStyle name="Normal 3 6 2 4" xfId="450" xr:uid="{00000000-0005-0000-0000-000005350000}"/>
    <cellStyle name="Normal 3 6 2 4 2" xfId="1329" xr:uid="{00000000-0005-0000-0000-000006350000}"/>
    <cellStyle name="Normal 3 6 2 4 2 2" xfId="3081" xr:uid="{00000000-0005-0000-0000-000007350000}"/>
    <cellStyle name="Normal 3 6 2 4 2 2 2" xfId="6679" xr:uid="{00000000-0005-0000-0000-000008350000}"/>
    <cellStyle name="Normal 3 6 2 4 2 2 2 2" xfId="13875" xr:uid="{00000000-0005-0000-0000-000009350000}"/>
    <cellStyle name="Normal 3 6 2 4 2 2 3" xfId="10277" xr:uid="{00000000-0005-0000-0000-00000A350000}"/>
    <cellStyle name="Normal 3 6 2 4 2 3" xfId="4927" xr:uid="{00000000-0005-0000-0000-00000B350000}"/>
    <cellStyle name="Normal 3 6 2 4 2 3 2" xfId="12123" xr:uid="{00000000-0005-0000-0000-00000C350000}"/>
    <cellStyle name="Normal 3 6 2 4 2 4" xfId="8525" xr:uid="{00000000-0005-0000-0000-00000D350000}"/>
    <cellStyle name="Normal 3 6 2 4 3" xfId="2205" xr:uid="{00000000-0005-0000-0000-00000E350000}"/>
    <cellStyle name="Normal 3 6 2 4 3 2" xfId="5803" xr:uid="{00000000-0005-0000-0000-00000F350000}"/>
    <cellStyle name="Normal 3 6 2 4 3 2 2" xfId="12999" xr:uid="{00000000-0005-0000-0000-000010350000}"/>
    <cellStyle name="Normal 3 6 2 4 3 3" xfId="9401" xr:uid="{00000000-0005-0000-0000-000011350000}"/>
    <cellStyle name="Normal 3 6 2 4 4" xfId="4051" xr:uid="{00000000-0005-0000-0000-000012350000}"/>
    <cellStyle name="Normal 3 6 2 4 4 2" xfId="11247" xr:uid="{00000000-0005-0000-0000-000013350000}"/>
    <cellStyle name="Normal 3 6 2 4 5" xfId="7649" xr:uid="{00000000-0005-0000-0000-000014350000}"/>
    <cellStyle name="Normal 3 6 2 5" xfId="745" xr:uid="{00000000-0005-0000-0000-000015350000}"/>
    <cellStyle name="Normal 3 6 2 5 2" xfId="1621" xr:uid="{00000000-0005-0000-0000-000016350000}"/>
    <cellStyle name="Normal 3 6 2 5 2 2" xfId="3373" xr:uid="{00000000-0005-0000-0000-000017350000}"/>
    <cellStyle name="Normal 3 6 2 5 2 2 2" xfId="6971" xr:uid="{00000000-0005-0000-0000-000018350000}"/>
    <cellStyle name="Normal 3 6 2 5 2 2 2 2" xfId="14167" xr:uid="{00000000-0005-0000-0000-000019350000}"/>
    <cellStyle name="Normal 3 6 2 5 2 2 3" xfId="10569" xr:uid="{00000000-0005-0000-0000-00001A350000}"/>
    <cellStyle name="Normal 3 6 2 5 2 3" xfId="5219" xr:uid="{00000000-0005-0000-0000-00001B350000}"/>
    <cellStyle name="Normal 3 6 2 5 2 3 2" xfId="12415" xr:uid="{00000000-0005-0000-0000-00001C350000}"/>
    <cellStyle name="Normal 3 6 2 5 2 4" xfId="8817" xr:uid="{00000000-0005-0000-0000-00001D350000}"/>
    <cellStyle name="Normal 3 6 2 5 3" xfId="2497" xr:uid="{00000000-0005-0000-0000-00001E350000}"/>
    <cellStyle name="Normal 3 6 2 5 3 2" xfId="6095" xr:uid="{00000000-0005-0000-0000-00001F350000}"/>
    <cellStyle name="Normal 3 6 2 5 3 2 2" xfId="13291" xr:uid="{00000000-0005-0000-0000-000020350000}"/>
    <cellStyle name="Normal 3 6 2 5 3 3" xfId="9693" xr:uid="{00000000-0005-0000-0000-000021350000}"/>
    <cellStyle name="Normal 3 6 2 5 4" xfId="4343" xr:uid="{00000000-0005-0000-0000-000022350000}"/>
    <cellStyle name="Normal 3 6 2 5 4 2" xfId="11539" xr:uid="{00000000-0005-0000-0000-000023350000}"/>
    <cellStyle name="Normal 3 6 2 5 5" xfId="7941" xr:uid="{00000000-0005-0000-0000-000024350000}"/>
    <cellStyle name="Normal 3 6 2 6" xfId="1037" xr:uid="{00000000-0005-0000-0000-000025350000}"/>
    <cellStyle name="Normal 3 6 2 6 2" xfId="2789" xr:uid="{00000000-0005-0000-0000-000026350000}"/>
    <cellStyle name="Normal 3 6 2 6 2 2" xfId="6387" xr:uid="{00000000-0005-0000-0000-000027350000}"/>
    <cellStyle name="Normal 3 6 2 6 2 2 2" xfId="13583" xr:uid="{00000000-0005-0000-0000-000028350000}"/>
    <cellStyle name="Normal 3 6 2 6 2 3" xfId="9985" xr:uid="{00000000-0005-0000-0000-000029350000}"/>
    <cellStyle name="Normal 3 6 2 6 3" xfId="4635" xr:uid="{00000000-0005-0000-0000-00002A350000}"/>
    <cellStyle name="Normal 3 6 2 6 3 2" xfId="11831" xr:uid="{00000000-0005-0000-0000-00002B350000}"/>
    <cellStyle name="Normal 3 6 2 6 4" xfId="8233" xr:uid="{00000000-0005-0000-0000-00002C350000}"/>
    <cellStyle name="Normal 3 6 2 7" xfId="1913" xr:uid="{00000000-0005-0000-0000-00002D350000}"/>
    <cellStyle name="Normal 3 6 2 7 2" xfId="5511" xr:uid="{00000000-0005-0000-0000-00002E350000}"/>
    <cellStyle name="Normal 3 6 2 7 2 2" xfId="12707" xr:uid="{00000000-0005-0000-0000-00002F350000}"/>
    <cellStyle name="Normal 3 6 2 7 3" xfId="9109" xr:uid="{00000000-0005-0000-0000-000030350000}"/>
    <cellStyle name="Normal 3 6 2 8" xfId="3679" xr:uid="{00000000-0005-0000-0000-000031350000}"/>
    <cellStyle name="Normal 3 6 2 8 2" xfId="7277" xr:uid="{00000000-0005-0000-0000-000032350000}"/>
    <cellStyle name="Normal 3 6 2 8 2 2" xfId="14473" xr:uid="{00000000-0005-0000-0000-000033350000}"/>
    <cellStyle name="Normal 3 6 2 8 3" xfId="10875" xr:uid="{00000000-0005-0000-0000-000034350000}"/>
    <cellStyle name="Normal 3 6 2 9" xfId="3759" xr:uid="{00000000-0005-0000-0000-000035350000}"/>
    <cellStyle name="Normal 3 6 2 9 2" xfId="10955" xr:uid="{00000000-0005-0000-0000-000036350000}"/>
    <cellStyle name="Normal 3 6 3" xfId="87" xr:uid="{00000000-0005-0000-0000-000037350000}"/>
    <cellStyle name="Normal 3 6 3 10" xfId="7379" xr:uid="{00000000-0005-0000-0000-000038350000}"/>
    <cellStyle name="Normal 3 6 3 11" xfId="174" xr:uid="{00000000-0005-0000-0000-000039350000}"/>
    <cellStyle name="Normal 3 6 3 2" xfId="259" xr:uid="{00000000-0005-0000-0000-00003A350000}"/>
    <cellStyle name="Normal 3 6 3 2 2" xfId="406" xr:uid="{00000000-0005-0000-0000-00003B350000}"/>
    <cellStyle name="Normal 3 6 3 2 2 2" xfId="698" xr:uid="{00000000-0005-0000-0000-00003C350000}"/>
    <cellStyle name="Normal 3 6 3 2 2 2 2" xfId="1577" xr:uid="{00000000-0005-0000-0000-00003D350000}"/>
    <cellStyle name="Normal 3 6 3 2 2 2 2 2" xfId="3329" xr:uid="{00000000-0005-0000-0000-00003E350000}"/>
    <cellStyle name="Normal 3 6 3 2 2 2 2 2 2" xfId="6927" xr:uid="{00000000-0005-0000-0000-00003F350000}"/>
    <cellStyle name="Normal 3 6 3 2 2 2 2 2 2 2" xfId="14123" xr:uid="{00000000-0005-0000-0000-000040350000}"/>
    <cellStyle name="Normal 3 6 3 2 2 2 2 2 3" xfId="10525" xr:uid="{00000000-0005-0000-0000-000041350000}"/>
    <cellStyle name="Normal 3 6 3 2 2 2 2 3" xfId="5175" xr:uid="{00000000-0005-0000-0000-000042350000}"/>
    <cellStyle name="Normal 3 6 3 2 2 2 2 3 2" xfId="12371" xr:uid="{00000000-0005-0000-0000-000043350000}"/>
    <cellStyle name="Normal 3 6 3 2 2 2 2 4" xfId="8773" xr:uid="{00000000-0005-0000-0000-000044350000}"/>
    <cellStyle name="Normal 3 6 3 2 2 2 3" xfId="2453" xr:uid="{00000000-0005-0000-0000-000045350000}"/>
    <cellStyle name="Normal 3 6 3 2 2 2 3 2" xfId="6051" xr:uid="{00000000-0005-0000-0000-000046350000}"/>
    <cellStyle name="Normal 3 6 3 2 2 2 3 2 2" xfId="13247" xr:uid="{00000000-0005-0000-0000-000047350000}"/>
    <cellStyle name="Normal 3 6 3 2 2 2 3 3" xfId="9649" xr:uid="{00000000-0005-0000-0000-000048350000}"/>
    <cellStyle name="Normal 3 6 3 2 2 2 4" xfId="4299" xr:uid="{00000000-0005-0000-0000-000049350000}"/>
    <cellStyle name="Normal 3 6 3 2 2 2 4 2" xfId="11495" xr:uid="{00000000-0005-0000-0000-00004A350000}"/>
    <cellStyle name="Normal 3 6 3 2 2 2 5" xfId="7897" xr:uid="{00000000-0005-0000-0000-00004B350000}"/>
    <cellStyle name="Normal 3 6 3 2 2 3" xfId="993" xr:uid="{00000000-0005-0000-0000-00004C350000}"/>
    <cellStyle name="Normal 3 6 3 2 2 3 2" xfId="1869" xr:uid="{00000000-0005-0000-0000-00004D350000}"/>
    <cellStyle name="Normal 3 6 3 2 2 3 2 2" xfId="3621" xr:uid="{00000000-0005-0000-0000-00004E350000}"/>
    <cellStyle name="Normal 3 6 3 2 2 3 2 2 2" xfId="7219" xr:uid="{00000000-0005-0000-0000-00004F350000}"/>
    <cellStyle name="Normal 3 6 3 2 2 3 2 2 2 2" xfId="14415" xr:uid="{00000000-0005-0000-0000-000050350000}"/>
    <cellStyle name="Normal 3 6 3 2 2 3 2 2 3" xfId="10817" xr:uid="{00000000-0005-0000-0000-000051350000}"/>
    <cellStyle name="Normal 3 6 3 2 2 3 2 3" xfId="5467" xr:uid="{00000000-0005-0000-0000-000052350000}"/>
    <cellStyle name="Normal 3 6 3 2 2 3 2 3 2" xfId="12663" xr:uid="{00000000-0005-0000-0000-000053350000}"/>
    <cellStyle name="Normal 3 6 3 2 2 3 2 4" xfId="9065" xr:uid="{00000000-0005-0000-0000-000054350000}"/>
    <cellStyle name="Normal 3 6 3 2 2 3 3" xfId="2745" xr:uid="{00000000-0005-0000-0000-000055350000}"/>
    <cellStyle name="Normal 3 6 3 2 2 3 3 2" xfId="6343" xr:uid="{00000000-0005-0000-0000-000056350000}"/>
    <cellStyle name="Normal 3 6 3 2 2 3 3 2 2" xfId="13539" xr:uid="{00000000-0005-0000-0000-000057350000}"/>
    <cellStyle name="Normal 3 6 3 2 2 3 3 3" xfId="9941" xr:uid="{00000000-0005-0000-0000-000058350000}"/>
    <cellStyle name="Normal 3 6 3 2 2 3 4" xfId="4591" xr:uid="{00000000-0005-0000-0000-000059350000}"/>
    <cellStyle name="Normal 3 6 3 2 2 3 4 2" xfId="11787" xr:uid="{00000000-0005-0000-0000-00005A350000}"/>
    <cellStyle name="Normal 3 6 3 2 2 3 5" xfId="8189" xr:uid="{00000000-0005-0000-0000-00005B350000}"/>
    <cellStyle name="Normal 3 6 3 2 2 4" xfId="1285" xr:uid="{00000000-0005-0000-0000-00005C350000}"/>
    <cellStyle name="Normal 3 6 3 2 2 4 2" xfId="3037" xr:uid="{00000000-0005-0000-0000-00005D350000}"/>
    <cellStyle name="Normal 3 6 3 2 2 4 2 2" xfId="6635" xr:uid="{00000000-0005-0000-0000-00005E350000}"/>
    <cellStyle name="Normal 3 6 3 2 2 4 2 2 2" xfId="13831" xr:uid="{00000000-0005-0000-0000-00005F350000}"/>
    <cellStyle name="Normal 3 6 3 2 2 4 2 3" xfId="10233" xr:uid="{00000000-0005-0000-0000-000060350000}"/>
    <cellStyle name="Normal 3 6 3 2 2 4 3" xfId="4883" xr:uid="{00000000-0005-0000-0000-000061350000}"/>
    <cellStyle name="Normal 3 6 3 2 2 4 3 2" xfId="12079" xr:uid="{00000000-0005-0000-0000-000062350000}"/>
    <cellStyle name="Normal 3 6 3 2 2 4 4" xfId="8481" xr:uid="{00000000-0005-0000-0000-000063350000}"/>
    <cellStyle name="Normal 3 6 3 2 2 5" xfId="2161" xr:uid="{00000000-0005-0000-0000-000064350000}"/>
    <cellStyle name="Normal 3 6 3 2 2 5 2" xfId="5759" xr:uid="{00000000-0005-0000-0000-000065350000}"/>
    <cellStyle name="Normal 3 6 3 2 2 5 2 2" xfId="12955" xr:uid="{00000000-0005-0000-0000-000066350000}"/>
    <cellStyle name="Normal 3 6 3 2 2 5 3" xfId="9357" xr:uid="{00000000-0005-0000-0000-000067350000}"/>
    <cellStyle name="Normal 3 6 3 2 2 6" xfId="4007" xr:uid="{00000000-0005-0000-0000-000068350000}"/>
    <cellStyle name="Normal 3 6 3 2 2 6 2" xfId="11203" xr:uid="{00000000-0005-0000-0000-000069350000}"/>
    <cellStyle name="Normal 3 6 3 2 2 7" xfId="7605" xr:uid="{00000000-0005-0000-0000-00006A350000}"/>
    <cellStyle name="Normal 3 6 3 2 3" xfId="552" xr:uid="{00000000-0005-0000-0000-00006B350000}"/>
    <cellStyle name="Normal 3 6 3 2 3 2" xfId="1431" xr:uid="{00000000-0005-0000-0000-00006C350000}"/>
    <cellStyle name="Normal 3 6 3 2 3 2 2" xfId="3183" xr:uid="{00000000-0005-0000-0000-00006D350000}"/>
    <cellStyle name="Normal 3 6 3 2 3 2 2 2" xfId="6781" xr:uid="{00000000-0005-0000-0000-00006E350000}"/>
    <cellStyle name="Normal 3 6 3 2 3 2 2 2 2" xfId="13977" xr:uid="{00000000-0005-0000-0000-00006F350000}"/>
    <cellStyle name="Normal 3 6 3 2 3 2 2 3" xfId="10379" xr:uid="{00000000-0005-0000-0000-000070350000}"/>
    <cellStyle name="Normal 3 6 3 2 3 2 3" xfId="5029" xr:uid="{00000000-0005-0000-0000-000071350000}"/>
    <cellStyle name="Normal 3 6 3 2 3 2 3 2" xfId="12225" xr:uid="{00000000-0005-0000-0000-000072350000}"/>
    <cellStyle name="Normal 3 6 3 2 3 2 4" xfId="8627" xr:uid="{00000000-0005-0000-0000-000073350000}"/>
    <cellStyle name="Normal 3 6 3 2 3 3" xfId="2307" xr:uid="{00000000-0005-0000-0000-000074350000}"/>
    <cellStyle name="Normal 3 6 3 2 3 3 2" xfId="5905" xr:uid="{00000000-0005-0000-0000-000075350000}"/>
    <cellStyle name="Normal 3 6 3 2 3 3 2 2" xfId="13101" xr:uid="{00000000-0005-0000-0000-000076350000}"/>
    <cellStyle name="Normal 3 6 3 2 3 3 3" xfId="9503" xr:uid="{00000000-0005-0000-0000-000077350000}"/>
    <cellStyle name="Normal 3 6 3 2 3 4" xfId="4153" xr:uid="{00000000-0005-0000-0000-000078350000}"/>
    <cellStyle name="Normal 3 6 3 2 3 4 2" xfId="11349" xr:uid="{00000000-0005-0000-0000-000079350000}"/>
    <cellStyle name="Normal 3 6 3 2 3 5" xfId="7751" xr:uid="{00000000-0005-0000-0000-00007A350000}"/>
    <cellStyle name="Normal 3 6 3 2 4" xfId="847" xr:uid="{00000000-0005-0000-0000-00007B350000}"/>
    <cellStyle name="Normal 3 6 3 2 4 2" xfId="1723" xr:uid="{00000000-0005-0000-0000-00007C350000}"/>
    <cellStyle name="Normal 3 6 3 2 4 2 2" xfId="3475" xr:uid="{00000000-0005-0000-0000-00007D350000}"/>
    <cellStyle name="Normal 3 6 3 2 4 2 2 2" xfId="7073" xr:uid="{00000000-0005-0000-0000-00007E350000}"/>
    <cellStyle name="Normal 3 6 3 2 4 2 2 2 2" xfId="14269" xr:uid="{00000000-0005-0000-0000-00007F350000}"/>
    <cellStyle name="Normal 3 6 3 2 4 2 2 3" xfId="10671" xr:uid="{00000000-0005-0000-0000-000080350000}"/>
    <cellStyle name="Normal 3 6 3 2 4 2 3" xfId="5321" xr:uid="{00000000-0005-0000-0000-000081350000}"/>
    <cellStyle name="Normal 3 6 3 2 4 2 3 2" xfId="12517" xr:uid="{00000000-0005-0000-0000-000082350000}"/>
    <cellStyle name="Normal 3 6 3 2 4 2 4" xfId="8919" xr:uid="{00000000-0005-0000-0000-000083350000}"/>
    <cellStyle name="Normal 3 6 3 2 4 3" xfId="2599" xr:uid="{00000000-0005-0000-0000-000084350000}"/>
    <cellStyle name="Normal 3 6 3 2 4 3 2" xfId="6197" xr:uid="{00000000-0005-0000-0000-000085350000}"/>
    <cellStyle name="Normal 3 6 3 2 4 3 2 2" xfId="13393" xr:uid="{00000000-0005-0000-0000-000086350000}"/>
    <cellStyle name="Normal 3 6 3 2 4 3 3" xfId="9795" xr:uid="{00000000-0005-0000-0000-000087350000}"/>
    <cellStyle name="Normal 3 6 3 2 4 4" xfId="4445" xr:uid="{00000000-0005-0000-0000-000088350000}"/>
    <cellStyle name="Normal 3 6 3 2 4 4 2" xfId="11641" xr:uid="{00000000-0005-0000-0000-000089350000}"/>
    <cellStyle name="Normal 3 6 3 2 4 5" xfId="8043" xr:uid="{00000000-0005-0000-0000-00008A350000}"/>
    <cellStyle name="Normal 3 6 3 2 5" xfId="1139" xr:uid="{00000000-0005-0000-0000-00008B350000}"/>
    <cellStyle name="Normal 3 6 3 2 5 2" xfId="2891" xr:uid="{00000000-0005-0000-0000-00008C350000}"/>
    <cellStyle name="Normal 3 6 3 2 5 2 2" xfId="6489" xr:uid="{00000000-0005-0000-0000-00008D350000}"/>
    <cellStyle name="Normal 3 6 3 2 5 2 2 2" xfId="13685" xr:uid="{00000000-0005-0000-0000-00008E350000}"/>
    <cellStyle name="Normal 3 6 3 2 5 2 3" xfId="10087" xr:uid="{00000000-0005-0000-0000-00008F350000}"/>
    <cellStyle name="Normal 3 6 3 2 5 3" xfId="4737" xr:uid="{00000000-0005-0000-0000-000090350000}"/>
    <cellStyle name="Normal 3 6 3 2 5 3 2" xfId="11933" xr:uid="{00000000-0005-0000-0000-000091350000}"/>
    <cellStyle name="Normal 3 6 3 2 5 4" xfId="8335" xr:uid="{00000000-0005-0000-0000-000092350000}"/>
    <cellStyle name="Normal 3 6 3 2 6" xfId="2015" xr:uid="{00000000-0005-0000-0000-000093350000}"/>
    <cellStyle name="Normal 3 6 3 2 6 2" xfId="5613" xr:uid="{00000000-0005-0000-0000-000094350000}"/>
    <cellStyle name="Normal 3 6 3 2 6 2 2" xfId="12809" xr:uid="{00000000-0005-0000-0000-000095350000}"/>
    <cellStyle name="Normal 3 6 3 2 6 3" xfId="9211" xr:uid="{00000000-0005-0000-0000-000096350000}"/>
    <cellStyle name="Normal 3 6 3 2 7" xfId="3861" xr:uid="{00000000-0005-0000-0000-000097350000}"/>
    <cellStyle name="Normal 3 6 3 2 7 2" xfId="11057" xr:uid="{00000000-0005-0000-0000-000098350000}"/>
    <cellStyle name="Normal 3 6 3 2 8" xfId="7459" xr:uid="{00000000-0005-0000-0000-000099350000}"/>
    <cellStyle name="Normal 3 6 3 3" xfId="326" xr:uid="{00000000-0005-0000-0000-00009A350000}"/>
    <cellStyle name="Normal 3 6 3 3 2" xfId="618" xr:uid="{00000000-0005-0000-0000-00009B350000}"/>
    <cellStyle name="Normal 3 6 3 3 2 2" xfId="1497" xr:uid="{00000000-0005-0000-0000-00009C350000}"/>
    <cellStyle name="Normal 3 6 3 3 2 2 2" xfId="3249" xr:uid="{00000000-0005-0000-0000-00009D350000}"/>
    <cellStyle name="Normal 3 6 3 3 2 2 2 2" xfId="6847" xr:uid="{00000000-0005-0000-0000-00009E350000}"/>
    <cellStyle name="Normal 3 6 3 3 2 2 2 2 2" xfId="14043" xr:uid="{00000000-0005-0000-0000-00009F350000}"/>
    <cellStyle name="Normal 3 6 3 3 2 2 2 3" xfId="10445" xr:uid="{00000000-0005-0000-0000-0000A0350000}"/>
    <cellStyle name="Normal 3 6 3 3 2 2 3" xfId="5095" xr:uid="{00000000-0005-0000-0000-0000A1350000}"/>
    <cellStyle name="Normal 3 6 3 3 2 2 3 2" xfId="12291" xr:uid="{00000000-0005-0000-0000-0000A2350000}"/>
    <cellStyle name="Normal 3 6 3 3 2 2 4" xfId="8693" xr:uid="{00000000-0005-0000-0000-0000A3350000}"/>
    <cellStyle name="Normal 3 6 3 3 2 3" xfId="2373" xr:uid="{00000000-0005-0000-0000-0000A4350000}"/>
    <cellStyle name="Normal 3 6 3 3 2 3 2" xfId="5971" xr:uid="{00000000-0005-0000-0000-0000A5350000}"/>
    <cellStyle name="Normal 3 6 3 3 2 3 2 2" xfId="13167" xr:uid="{00000000-0005-0000-0000-0000A6350000}"/>
    <cellStyle name="Normal 3 6 3 3 2 3 3" xfId="9569" xr:uid="{00000000-0005-0000-0000-0000A7350000}"/>
    <cellStyle name="Normal 3 6 3 3 2 4" xfId="4219" xr:uid="{00000000-0005-0000-0000-0000A8350000}"/>
    <cellStyle name="Normal 3 6 3 3 2 4 2" xfId="11415" xr:uid="{00000000-0005-0000-0000-0000A9350000}"/>
    <cellStyle name="Normal 3 6 3 3 2 5" xfId="7817" xr:uid="{00000000-0005-0000-0000-0000AA350000}"/>
    <cellStyle name="Normal 3 6 3 3 3" xfId="913" xr:uid="{00000000-0005-0000-0000-0000AB350000}"/>
    <cellStyle name="Normal 3 6 3 3 3 2" xfId="1789" xr:uid="{00000000-0005-0000-0000-0000AC350000}"/>
    <cellStyle name="Normal 3 6 3 3 3 2 2" xfId="3541" xr:uid="{00000000-0005-0000-0000-0000AD350000}"/>
    <cellStyle name="Normal 3 6 3 3 3 2 2 2" xfId="7139" xr:uid="{00000000-0005-0000-0000-0000AE350000}"/>
    <cellStyle name="Normal 3 6 3 3 3 2 2 2 2" xfId="14335" xr:uid="{00000000-0005-0000-0000-0000AF350000}"/>
    <cellStyle name="Normal 3 6 3 3 3 2 2 3" xfId="10737" xr:uid="{00000000-0005-0000-0000-0000B0350000}"/>
    <cellStyle name="Normal 3 6 3 3 3 2 3" xfId="5387" xr:uid="{00000000-0005-0000-0000-0000B1350000}"/>
    <cellStyle name="Normal 3 6 3 3 3 2 3 2" xfId="12583" xr:uid="{00000000-0005-0000-0000-0000B2350000}"/>
    <cellStyle name="Normal 3 6 3 3 3 2 4" xfId="8985" xr:uid="{00000000-0005-0000-0000-0000B3350000}"/>
    <cellStyle name="Normal 3 6 3 3 3 3" xfId="2665" xr:uid="{00000000-0005-0000-0000-0000B4350000}"/>
    <cellStyle name="Normal 3 6 3 3 3 3 2" xfId="6263" xr:uid="{00000000-0005-0000-0000-0000B5350000}"/>
    <cellStyle name="Normal 3 6 3 3 3 3 2 2" xfId="13459" xr:uid="{00000000-0005-0000-0000-0000B6350000}"/>
    <cellStyle name="Normal 3 6 3 3 3 3 3" xfId="9861" xr:uid="{00000000-0005-0000-0000-0000B7350000}"/>
    <cellStyle name="Normal 3 6 3 3 3 4" xfId="4511" xr:uid="{00000000-0005-0000-0000-0000B8350000}"/>
    <cellStyle name="Normal 3 6 3 3 3 4 2" xfId="11707" xr:uid="{00000000-0005-0000-0000-0000B9350000}"/>
    <cellStyle name="Normal 3 6 3 3 3 5" xfId="8109" xr:uid="{00000000-0005-0000-0000-0000BA350000}"/>
    <cellStyle name="Normal 3 6 3 3 4" xfId="1205" xr:uid="{00000000-0005-0000-0000-0000BB350000}"/>
    <cellStyle name="Normal 3 6 3 3 4 2" xfId="2957" xr:uid="{00000000-0005-0000-0000-0000BC350000}"/>
    <cellStyle name="Normal 3 6 3 3 4 2 2" xfId="6555" xr:uid="{00000000-0005-0000-0000-0000BD350000}"/>
    <cellStyle name="Normal 3 6 3 3 4 2 2 2" xfId="13751" xr:uid="{00000000-0005-0000-0000-0000BE350000}"/>
    <cellStyle name="Normal 3 6 3 3 4 2 3" xfId="10153" xr:uid="{00000000-0005-0000-0000-0000BF350000}"/>
    <cellStyle name="Normal 3 6 3 3 4 3" xfId="4803" xr:uid="{00000000-0005-0000-0000-0000C0350000}"/>
    <cellStyle name="Normal 3 6 3 3 4 3 2" xfId="11999" xr:uid="{00000000-0005-0000-0000-0000C1350000}"/>
    <cellStyle name="Normal 3 6 3 3 4 4" xfId="8401" xr:uid="{00000000-0005-0000-0000-0000C2350000}"/>
    <cellStyle name="Normal 3 6 3 3 5" xfId="2081" xr:uid="{00000000-0005-0000-0000-0000C3350000}"/>
    <cellStyle name="Normal 3 6 3 3 5 2" xfId="5679" xr:uid="{00000000-0005-0000-0000-0000C4350000}"/>
    <cellStyle name="Normal 3 6 3 3 5 2 2" xfId="12875" xr:uid="{00000000-0005-0000-0000-0000C5350000}"/>
    <cellStyle name="Normal 3 6 3 3 5 3" xfId="9277" xr:uid="{00000000-0005-0000-0000-0000C6350000}"/>
    <cellStyle name="Normal 3 6 3 3 6" xfId="3927" xr:uid="{00000000-0005-0000-0000-0000C7350000}"/>
    <cellStyle name="Normal 3 6 3 3 6 2" xfId="11123" xr:uid="{00000000-0005-0000-0000-0000C8350000}"/>
    <cellStyle name="Normal 3 6 3 3 7" xfId="7525" xr:uid="{00000000-0005-0000-0000-0000C9350000}"/>
    <cellStyle name="Normal 3 6 3 4" xfId="472" xr:uid="{00000000-0005-0000-0000-0000CA350000}"/>
    <cellStyle name="Normal 3 6 3 4 2" xfId="1351" xr:uid="{00000000-0005-0000-0000-0000CB350000}"/>
    <cellStyle name="Normal 3 6 3 4 2 2" xfId="3103" xr:uid="{00000000-0005-0000-0000-0000CC350000}"/>
    <cellStyle name="Normal 3 6 3 4 2 2 2" xfId="6701" xr:uid="{00000000-0005-0000-0000-0000CD350000}"/>
    <cellStyle name="Normal 3 6 3 4 2 2 2 2" xfId="13897" xr:uid="{00000000-0005-0000-0000-0000CE350000}"/>
    <cellStyle name="Normal 3 6 3 4 2 2 3" xfId="10299" xr:uid="{00000000-0005-0000-0000-0000CF350000}"/>
    <cellStyle name="Normal 3 6 3 4 2 3" xfId="4949" xr:uid="{00000000-0005-0000-0000-0000D0350000}"/>
    <cellStyle name="Normal 3 6 3 4 2 3 2" xfId="12145" xr:uid="{00000000-0005-0000-0000-0000D1350000}"/>
    <cellStyle name="Normal 3 6 3 4 2 4" xfId="8547" xr:uid="{00000000-0005-0000-0000-0000D2350000}"/>
    <cellStyle name="Normal 3 6 3 4 3" xfId="2227" xr:uid="{00000000-0005-0000-0000-0000D3350000}"/>
    <cellStyle name="Normal 3 6 3 4 3 2" xfId="5825" xr:uid="{00000000-0005-0000-0000-0000D4350000}"/>
    <cellStyle name="Normal 3 6 3 4 3 2 2" xfId="13021" xr:uid="{00000000-0005-0000-0000-0000D5350000}"/>
    <cellStyle name="Normal 3 6 3 4 3 3" xfId="9423" xr:uid="{00000000-0005-0000-0000-0000D6350000}"/>
    <cellStyle name="Normal 3 6 3 4 4" xfId="4073" xr:uid="{00000000-0005-0000-0000-0000D7350000}"/>
    <cellStyle name="Normal 3 6 3 4 4 2" xfId="11269" xr:uid="{00000000-0005-0000-0000-0000D8350000}"/>
    <cellStyle name="Normal 3 6 3 4 5" xfId="7671" xr:uid="{00000000-0005-0000-0000-0000D9350000}"/>
    <cellStyle name="Normal 3 6 3 5" xfId="767" xr:uid="{00000000-0005-0000-0000-0000DA350000}"/>
    <cellStyle name="Normal 3 6 3 5 2" xfId="1643" xr:uid="{00000000-0005-0000-0000-0000DB350000}"/>
    <cellStyle name="Normal 3 6 3 5 2 2" xfId="3395" xr:uid="{00000000-0005-0000-0000-0000DC350000}"/>
    <cellStyle name="Normal 3 6 3 5 2 2 2" xfId="6993" xr:uid="{00000000-0005-0000-0000-0000DD350000}"/>
    <cellStyle name="Normal 3 6 3 5 2 2 2 2" xfId="14189" xr:uid="{00000000-0005-0000-0000-0000DE350000}"/>
    <cellStyle name="Normal 3 6 3 5 2 2 3" xfId="10591" xr:uid="{00000000-0005-0000-0000-0000DF350000}"/>
    <cellStyle name="Normal 3 6 3 5 2 3" xfId="5241" xr:uid="{00000000-0005-0000-0000-0000E0350000}"/>
    <cellStyle name="Normal 3 6 3 5 2 3 2" xfId="12437" xr:uid="{00000000-0005-0000-0000-0000E1350000}"/>
    <cellStyle name="Normal 3 6 3 5 2 4" xfId="8839" xr:uid="{00000000-0005-0000-0000-0000E2350000}"/>
    <cellStyle name="Normal 3 6 3 5 3" xfId="2519" xr:uid="{00000000-0005-0000-0000-0000E3350000}"/>
    <cellStyle name="Normal 3 6 3 5 3 2" xfId="6117" xr:uid="{00000000-0005-0000-0000-0000E4350000}"/>
    <cellStyle name="Normal 3 6 3 5 3 2 2" xfId="13313" xr:uid="{00000000-0005-0000-0000-0000E5350000}"/>
    <cellStyle name="Normal 3 6 3 5 3 3" xfId="9715" xr:uid="{00000000-0005-0000-0000-0000E6350000}"/>
    <cellStyle name="Normal 3 6 3 5 4" xfId="4365" xr:uid="{00000000-0005-0000-0000-0000E7350000}"/>
    <cellStyle name="Normal 3 6 3 5 4 2" xfId="11561" xr:uid="{00000000-0005-0000-0000-0000E8350000}"/>
    <cellStyle name="Normal 3 6 3 5 5" xfId="7963" xr:uid="{00000000-0005-0000-0000-0000E9350000}"/>
    <cellStyle name="Normal 3 6 3 6" xfId="1059" xr:uid="{00000000-0005-0000-0000-0000EA350000}"/>
    <cellStyle name="Normal 3 6 3 6 2" xfId="2811" xr:uid="{00000000-0005-0000-0000-0000EB350000}"/>
    <cellStyle name="Normal 3 6 3 6 2 2" xfId="6409" xr:uid="{00000000-0005-0000-0000-0000EC350000}"/>
    <cellStyle name="Normal 3 6 3 6 2 2 2" xfId="13605" xr:uid="{00000000-0005-0000-0000-0000ED350000}"/>
    <cellStyle name="Normal 3 6 3 6 2 3" xfId="10007" xr:uid="{00000000-0005-0000-0000-0000EE350000}"/>
    <cellStyle name="Normal 3 6 3 6 3" xfId="4657" xr:uid="{00000000-0005-0000-0000-0000EF350000}"/>
    <cellStyle name="Normal 3 6 3 6 3 2" xfId="11853" xr:uid="{00000000-0005-0000-0000-0000F0350000}"/>
    <cellStyle name="Normal 3 6 3 6 4" xfId="8255" xr:uid="{00000000-0005-0000-0000-0000F1350000}"/>
    <cellStyle name="Normal 3 6 3 7" xfId="1935" xr:uid="{00000000-0005-0000-0000-0000F2350000}"/>
    <cellStyle name="Normal 3 6 3 7 2" xfId="5533" xr:uid="{00000000-0005-0000-0000-0000F3350000}"/>
    <cellStyle name="Normal 3 6 3 7 2 2" xfId="12729" xr:uid="{00000000-0005-0000-0000-0000F4350000}"/>
    <cellStyle name="Normal 3 6 3 7 3" xfId="9131" xr:uid="{00000000-0005-0000-0000-0000F5350000}"/>
    <cellStyle name="Normal 3 6 3 8" xfId="3701" xr:uid="{00000000-0005-0000-0000-0000F6350000}"/>
    <cellStyle name="Normal 3 6 3 8 2" xfId="7299" xr:uid="{00000000-0005-0000-0000-0000F7350000}"/>
    <cellStyle name="Normal 3 6 3 8 2 2" xfId="14495" xr:uid="{00000000-0005-0000-0000-0000F8350000}"/>
    <cellStyle name="Normal 3 6 3 8 3" xfId="10897" xr:uid="{00000000-0005-0000-0000-0000F9350000}"/>
    <cellStyle name="Normal 3 6 3 9" xfId="3781" xr:uid="{00000000-0005-0000-0000-0000FA350000}"/>
    <cellStyle name="Normal 3 6 3 9 2" xfId="10977" xr:uid="{00000000-0005-0000-0000-0000FB350000}"/>
    <cellStyle name="Normal 3 6 4" xfId="214" xr:uid="{00000000-0005-0000-0000-0000FC350000}"/>
    <cellStyle name="Normal 3 6 4 2" xfId="362" xr:uid="{00000000-0005-0000-0000-0000FD350000}"/>
    <cellStyle name="Normal 3 6 4 2 2" xfId="654" xr:uid="{00000000-0005-0000-0000-0000FE350000}"/>
    <cellStyle name="Normal 3 6 4 2 2 2" xfId="1533" xr:uid="{00000000-0005-0000-0000-0000FF350000}"/>
    <cellStyle name="Normal 3 6 4 2 2 2 2" xfId="3285" xr:uid="{00000000-0005-0000-0000-000000360000}"/>
    <cellStyle name="Normal 3 6 4 2 2 2 2 2" xfId="6883" xr:uid="{00000000-0005-0000-0000-000001360000}"/>
    <cellStyle name="Normal 3 6 4 2 2 2 2 2 2" xfId="14079" xr:uid="{00000000-0005-0000-0000-000002360000}"/>
    <cellStyle name="Normal 3 6 4 2 2 2 2 3" xfId="10481" xr:uid="{00000000-0005-0000-0000-000003360000}"/>
    <cellStyle name="Normal 3 6 4 2 2 2 3" xfId="5131" xr:uid="{00000000-0005-0000-0000-000004360000}"/>
    <cellStyle name="Normal 3 6 4 2 2 2 3 2" xfId="12327" xr:uid="{00000000-0005-0000-0000-000005360000}"/>
    <cellStyle name="Normal 3 6 4 2 2 2 4" xfId="8729" xr:uid="{00000000-0005-0000-0000-000006360000}"/>
    <cellStyle name="Normal 3 6 4 2 2 3" xfId="2409" xr:uid="{00000000-0005-0000-0000-000007360000}"/>
    <cellStyle name="Normal 3 6 4 2 2 3 2" xfId="6007" xr:uid="{00000000-0005-0000-0000-000008360000}"/>
    <cellStyle name="Normal 3 6 4 2 2 3 2 2" xfId="13203" xr:uid="{00000000-0005-0000-0000-000009360000}"/>
    <cellStyle name="Normal 3 6 4 2 2 3 3" xfId="9605" xr:uid="{00000000-0005-0000-0000-00000A360000}"/>
    <cellStyle name="Normal 3 6 4 2 2 4" xfId="4255" xr:uid="{00000000-0005-0000-0000-00000B360000}"/>
    <cellStyle name="Normal 3 6 4 2 2 4 2" xfId="11451" xr:uid="{00000000-0005-0000-0000-00000C360000}"/>
    <cellStyle name="Normal 3 6 4 2 2 5" xfId="7853" xr:uid="{00000000-0005-0000-0000-00000D360000}"/>
    <cellStyle name="Normal 3 6 4 2 3" xfId="949" xr:uid="{00000000-0005-0000-0000-00000E360000}"/>
    <cellStyle name="Normal 3 6 4 2 3 2" xfId="1825" xr:uid="{00000000-0005-0000-0000-00000F360000}"/>
    <cellStyle name="Normal 3 6 4 2 3 2 2" xfId="3577" xr:uid="{00000000-0005-0000-0000-000010360000}"/>
    <cellStyle name="Normal 3 6 4 2 3 2 2 2" xfId="7175" xr:uid="{00000000-0005-0000-0000-000011360000}"/>
    <cellStyle name="Normal 3 6 4 2 3 2 2 2 2" xfId="14371" xr:uid="{00000000-0005-0000-0000-000012360000}"/>
    <cellStyle name="Normal 3 6 4 2 3 2 2 3" xfId="10773" xr:uid="{00000000-0005-0000-0000-000013360000}"/>
    <cellStyle name="Normal 3 6 4 2 3 2 3" xfId="5423" xr:uid="{00000000-0005-0000-0000-000014360000}"/>
    <cellStyle name="Normal 3 6 4 2 3 2 3 2" xfId="12619" xr:uid="{00000000-0005-0000-0000-000015360000}"/>
    <cellStyle name="Normal 3 6 4 2 3 2 4" xfId="9021" xr:uid="{00000000-0005-0000-0000-000016360000}"/>
    <cellStyle name="Normal 3 6 4 2 3 3" xfId="2701" xr:uid="{00000000-0005-0000-0000-000017360000}"/>
    <cellStyle name="Normal 3 6 4 2 3 3 2" xfId="6299" xr:uid="{00000000-0005-0000-0000-000018360000}"/>
    <cellStyle name="Normal 3 6 4 2 3 3 2 2" xfId="13495" xr:uid="{00000000-0005-0000-0000-000019360000}"/>
    <cellStyle name="Normal 3 6 4 2 3 3 3" xfId="9897" xr:uid="{00000000-0005-0000-0000-00001A360000}"/>
    <cellStyle name="Normal 3 6 4 2 3 4" xfId="4547" xr:uid="{00000000-0005-0000-0000-00001B360000}"/>
    <cellStyle name="Normal 3 6 4 2 3 4 2" xfId="11743" xr:uid="{00000000-0005-0000-0000-00001C360000}"/>
    <cellStyle name="Normal 3 6 4 2 3 5" xfId="8145" xr:uid="{00000000-0005-0000-0000-00001D360000}"/>
    <cellStyle name="Normal 3 6 4 2 4" xfId="1241" xr:uid="{00000000-0005-0000-0000-00001E360000}"/>
    <cellStyle name="Normal 3 6 4 2 4 2" xfId="2993" xr:uid="{00000000-0005-0000-0000-00001F360000}"/>
    <cellStyle name="Normal 3 6 4 2 4 2 2" xfId="6591" xr:uid="{00000000-0005-0000-0000-000020360000}"/>
    <cellStyle name="Normal 3 6 4 2 4 2 2 2" xfId="13787" xr:uid="{00000000-0005-0000-0000-000021360000}"/>
    <cellStyle name="Normal 3 6 4 2 4 2 3" xfId="10189" xr:uid="{00000000-0005-0000-0000-000022360000}"/>
    <cellStyle name="Normal 3 6 4 2 4 3" xfId="4839" xr:uid="{00000000-0005-0000-0000-000023360000}"/>
    <cellStyle name="Normal 3 6 4 2 4 3 2" xfId="12035" xr:uid="{00000000-0005-0000-0000-000024360000}"/>
    <cellStyle name="Normal 3 6 4 2 4 4" xfId="8437" xr:uid="{00000000-0005-0000-0000-000025360000}"/>
    <cellStyle name="Normal 3 6 4 2 5" xfId="2117" xr:uid="{00000000-0005-0000-0000-000026360000}"/>
    <cellStyle name="Normal 3 6 4 2 5 2" xfId="5715" xr:uid="{00000000-0005-0000-0000-000027360000}"/>
    <cellStyle name="Normal 3 6 4 2 5 2 2" xfId="12911" xr:uid="{00000000-0005-0000-0000-000028360000}"/>
    <cellStyle name="Normal 3 6 4 2 5 3" xfId="9313" xr:uid="{00000000-0005-0000-0000-000029360000}"/>
    <cellStyle name="Normal 3 6 4 2 6" xfId="3963" xr:uid="{00000000-0005-0000-0000-00002A360000}"/>
    <cellStyle name="Normal 3 6 4 2 6 2" xfId="11159" xr:uid="{00000000-0005-0000-0000-00002B360000}"/>
    <cellStyle name="Normal 3 6 4 2 7" xfId="7561" xr:uid="{00000000-0005-0000-0000-00002C360000}"/>
    <cellStyle name="Normal 3 6 4 3" xfId="508" xr:uid="{00000000-0005-0000-0000-00002D360000}"/>
    <cellStyle name="Normal 3 6 4 3 2" xfId="1387" xr:uid="{00000000-0005-0000-0000-00002E360000}"/>
    <cellStyle name="Normal 3 6 4 3 2 2" xfId="3139" xr:uid="{00000000-0005-0000-0000-00002F360000}"/>
    <cellStyle name="Normal 3 6 4 3 2 2 2" xfId="6737" xr:uid="{00000000-0005-0000-0000-000030360000}"/>
    <cellStyle name="Normal 3 6 4 3 2 2 2 2" xfId="13933" xr:uid="{00000000-0005-0000-0000-000031360000}"/>
    <cellStyle name="Normal 3 6 4 3 2 2 3" xfId="10335" xr:uid="{00000000-0005-0000-0000-000032360000}"/>
    <cellStyle name="Normal 3 6 4 3 2 3" xfId="4985" xr:uid="{00000000-0005-0000-0000-000033360000}"/>
    <cellStyle name="Normal 3 6 4 3 2 3 2" xfId="12181" xr:uid="{00000000-0005-0000-0000-000034360000}"/>
    <cellStyle name="Normal 3 6 4 3 2 4" xfId="8583" xr:uid="{00000000-0005-0000-0000-000035360000}"/>
    <cellStyle name="Normal 3 6 4 3 3" xfId="2263" xr:uid="{00000000-0005-0000-0000-000036360000}"/>
    <cellStyle name="Normal 3 6 4 3 3 2" xfId="5861" xr:uid="{00000000-0005-0000-0000-000037360000}"/>
    <cellStyle name="Normal 3 6 4 3 3 2 2" xfId="13057" xr:uid="{00000000-0005-0000-0000-000038360000}"/>
    <cellStyle name="Normal 3 6 4 3 3 3" xfId="9459" xr:uid="{00000000-0005-0000-0000-000039360000}"/>
    <cellStyle name="Normal 3 6 4 3 4" xfId="4109" xr:uid="{00000000-0005-0000-0000-00003A360000}"/>
    <cellStyle name="Normal 3 6 4 3 4 2" xfId="11305" xr:uid="{00000000-0005-0000-0000-00003B360000}"/>
    <cellStyle name="Normal 3 6 4 3 5" xfId="7707" xr:uid="{00000000-0005-0000-0000-00003C360000}"/>
    <cellStyle name="Normal 3 6 4 4" xfId="803" xr:uid="{00000000-0005-0000-0000-00003D360000}"/>
    <cellStyle name="Normal 3 6 4 4 2" xfId="1679" xr:uid="{00000000-0005-0000-0000-00003E360000}"/>
    <cellStyle name="Normal 3 6 4 4 2 2" xfId="3431" xr:uid="{00000000-0005-0000-0000-00003F360000}"/>
    <cellStyle name="Normal 3 6 4 4 2 2 2" xfId="7029" xr:uid="{00000000-0005-0000-0000-000040360000}"/>
    <cellStyle name="Normal 3 6 4 4 2 2 2 2" xfId="14225" xr:uid="{00000000-0005-0000-0000-000041360000}"/>
    <cellStyle name="Normal 3 6 4 4 2 2 3" xfId="10627" xr:uid="{00000000-0005-0000-0000-000042360000}"/>
    <cellStyle name="Normal 3 6 4 4 2 3" xfId="5277" xr:uid="{00000000-0005-0000-0000-000043360000}"/>
    <cellStyle name="Normal 3 6 4 4 2 3 2" xfId="12473" xr:uid="{00000000-0005-0000-0000-000044360000}"/>
    <cellStyle name="Normal 3 6 4 4 2 4" xfId="8875" xr:uid="{00000000-0005-0000-0000-000045360000}"/>
    <cellStyle name="Normal 3 6 4 4 3" xfId="2555" xr:uid="{00000000-0005-0000-0000-000046360000}"/>
    <cellStyle name="Normal 3 6 4 4 3 2" xfId="6153" xr:uid="{00000000-0005-0000-0000-000047360000}"/>
    <cellStyle name="Normal 3 6 4 4 3 2 2" xfId="13349" xr:uid="{00000000-0005-0000-0000-000048360000}"/>
    <cellStyle name="Normal 3 6 4 4 3 3" xfId="9751" xr:uid="{00000000-0005-0000-0000-000049360000}"/>
    <cellStyle name="Normal 3 6 4 4 4" xfId="4401" xr:uid="{00000000-0005-0000-0000-00004A360000}"/>
    <cellStyle name="Normal 3 6 4 4 4 2" xfId="11597" xr:uid="{00000000-0005-0000-0000-00004B360000}"/>
    <cellStyle name="Normal 3 6 4 4 5" xfId="7999" xr:uid="{00000000-0005-0000-0000-00004C360000}"/>
    <cellStyle name="Normal 3 6 4 5" xfId="1095" xr:uid="{00000000-0005-0000-0000-00004D360000}"/>
    <cellStyle name="Normal 3 6 4 5 2" xfId="2847" xr:uid="{00000000-0005-0000-0000-00004E360000}"/>
    <cellStyle name="Normal 3 6 4 5 2 2" xfId="6445" xr:uid="{00000000-0005-0000-0000-00004F360000}"/>
    <cellStyle name="Normal 3 6 4 5 2 2 2" xfId="13641" xr:uid="{00000000-0005-0000-0000-000050360000}"/>
    <cellStyle name="Normal 3 6 4 5 2 3" xfId="10043" xr:uid="{00000000-0005-0000-0000-000051360000}"/>
    <cellStyle name="Normal 3 6 4 5 3" xfId="4693" xr:uid="{00000000-0005-0000-0000-000052360000}"/>
    <cellStyle name="Normal 3 6 4 5 3 2" xfId="11889" xr:uid="{00000000-0005-0000-0000-000053360000}"/>
    <cellStyle name="Normal 3 6 4 5 4" xfId="8291" xr:uid="{00000000-0005-0000-0000-000054360000}"/>
    <cellStyle name="Normal 3 6 4 6" xfId="1971" xr:uid="{00000000-0005-0000-0000-000055360000}"/>
    <cellStyle name="Normal 3 6 4 6 2" xfId="5569" xr:uid="{00000000-0005-0000-0000-000056360000}"/>
    <cellStyle name="Normal 3 6 4 6 2 2" xfId="12765" xr:uid="{00000000-0005-0000-0000-000057360000}"/>
    <cellStyle name="Normal 3 6 4 6 3" xfId="9167" xr:uid="{00000000-0005-0000-0000-000058360000}"/>
    <cellStyle name="Normal 3 6 4 7" xfId="3817" xr:uid="{00000000-0005-0000-0000-000059360000}"/>
    <cellStyle name="Normal 3 6 4 7 2" xfId="11013" xr:uid="{00000000-0005-0000-0000-00005A360000}"/>
    <cellStyle name="Normal 3 6 4 8" xfId="7415" xr:uid="{00000000-0005-0000-0000-00005B360000}"/>
    <cellStyle name="Normal 3 6 5" xfId="282" xr:uid="{00000000-0005-0000-0000-00005C360000}"/>
    <cellStyle name="Normal 3 6 5 2" xfId="574" xr:uid="{00000000-0005-0000-0000-00005D360000}"/>
    <cellStyle name="Normal 3 6 5 2 2" xfId="1453" xr:uid="{00000000-0005-0000-0000-00005E360000}"/>
    <cellStyle name="Normal 3 6 5 2 2 2" xfId="3205" xr:uid="{00000000-0005-0000-0000-00005F360000}"/>
    <cellStyle name="Normal 3 6 5 2 2 2 2" xfId="6803" xr:uid="{00000000-0005-0000-0000-000060360000}"/>
    <cellStyle name="Normal 3 6 5 2 2 2 2 2" xfId="13999" xr:uid="{00000000-0005-0000-0000-000061360000}"/>
    <cellStyle name="Normal 3 6 5 2 2 2 3" xfId="10401" xr:uid="{00000000-0005-0000-0000-000062360000}"/>
    <cellStyle name="Normal 3 6 5 2 2 3" xfId="5051" xr:uid="{00000000-0005-0000-0000-000063360000}"/>
    <cellStyle name="Normal 3 6 5 2 2 3 2" xfId="12247" xr:uid="{00000000-0005-0000-0000-000064360000}"/>
    <cellStyle name="Normal 3 6 5 2 2 4" xfId="8649" xr:uid="{00000000-0005-0000-0000-000065360000}"/>
    <cellStyle name="Normal 3 6 5 2 3" xfId="2329" xr:uid="{00000000-0005-0000-0000-000066360000}"/>
    <cellStyle name="Normal 3 6 5 2 3 2" xfId="5927" xr:uid="{00000000-0005-0000-0000-000067360000}"/>
    <cellStyle name="Normal 3 6 5 2 3 2 2" xfId="13123" xr:uid="{00000000-0005-0000-0000-000068360000}"/>
    <cellStyle name="Normal 3 6 5 2 3 3" xfId="9525" xr:uid="{00000000-0005-0000-0000-000069360000}"/>
    <cellStyle name="Normal 3 6 5 2 4" xfId="4175" xr:uid="{00000000-0005-0000-0000-00006A360000}"/>
    <cellStyle name="Normal 3 6 5 2 4 2" xfId="11371" xr:uid="{00000000-0005-0000-0000-00006B360000}"/>
    <cellStyle name="Normal 3 6 5 2 5" xfId="7773" xr:uid="{00000000-0005-0000-0000-00006C360000}"/>
    <cellStyle name="Normal 3 6 5 3" xfId="869" xr:uid="{00000000-0005-0000-0000-00006D360000}"/>
    <cellStyle name="Normal 3 6 5 3 2" xfId="1745" xr:uid="{00000000-0005-0000-0000-00006E360000}"/>
    <cellStyle name="Normal 3 6 5 3 2 2" xfId="3497" xr:uid="{00000000-0005-0000-0000-00006F360000}"/>
    <cellStyle name="Normal 3 6 5 3 2 2 2" xfId="7095" xr:uid="{00000000-0005-0000-0000-000070360000}"/>
    <cellStyle name="Normal 3 6 5 3 2 2 2 2" xfId="14291" xr:uid="{00000000-0005-0000-0000-000071360000}"/>
    <cellStyle name="Normal 3 6 5 3 2 2 3" xfId="10693" xr:uid="{00000000-0005-0000-0000-000072360000}"/>
    <cellStyle name="Normal 3 6 5 3 2 3" xfId="5343" xr:uid="{00000000-0005-0000-0000-000073360000}"/>
    <cellStyle name="Normal 3 6 5 3 2 3 2" xfId="12539" xr:uid="{00000000-0005-0000-0000-000074360000}"/>
    <cellStyle name="Normal 3 6 5 3 2 4" xfId="8941" xr:uid="{00000000-0005-0000-0000-000075360000}"/>
    <cellStyle name="Normal 3 6 5 3 3" xfId="2621" xr:uid="{00000000-0005-0000-0000-000076360000}"/>
    <cellStyle name="Normal 3 6 5 3 3 2" xfId="6219" xr:uid="{00000000-0005-0000-0000-000077360000}"/>
    <cellStyle name="Normal 3 6 5 3 3 2 2" xfId="13415" xr:uid="{00000000-0005-0000-0000-000078360000}"/>
    <cellStyle name="Normal 3 6 5 3 3 3" xfId="9817" xr:uid="{00000000-0005-0000-0000-000079360000}"/>
    <cellStyle name="Normal 3 6 5 3 4" xfId="4467" xr:uid="{00000000-0005-0000-0000-00007A360000}"/>
    <cellStyle name="Normal 3 6 5 3 4 2" xfId="11663" xr:uid="{00000000-0005-0000-0000-00007B360000}"/>
    <cellStyle name="Normal 3 6 5 3 5" xfId="8065" xr:uid="{00000000-0005-0000-0000-00007C360000}"/>
    <cellStyle name="Normal 3 6 5 4" xfId="1161" xr:uid="{00000000-0005-0000-0000-00007D360000}"/>
    <cellStyle name="Normal 3 6 5 4 2" xfId="2913" xr:uid="{00000000-0005-0000-0000-00007E360000}"/>
    <cellStyle name="Normal 3 6 5 4 2 2" xfId="6511" xr:uid="{00000000-0005-0000-0000-00007F360000}"/>
    <cellStyle name="Normal 3 6 5 4 2 2 2" xfId="13707" xr:uid="{00000000-0005-0000-0000-000080360000}"/>
    <cellStyle name="Normal 3 6 5 4 2 3" xfId="10109" xr:uid="{00000000-0005-0000-0000-000081360000}"/>
    <cellStyle name="Normal 3 6 5 4 3" xfId="4759" xr:uid="{00000000-0005-0000-0000-000082360000}"/>
    <cellStyle name="Normal 3 6 5 4 3 2" xfId="11955" xr:uid="{00000000-0005-0000-0000-000083360000}"/>
    <cellStyle name="Normal 3 6 5 4 4" xfId="8357" xr:uid="{00000000-0005-0000-0000-000084360000}"/>
    <cellStyle name="Normal 3 6 5 5" xfId="2037" xr:uid="{00000000-0005-0000-0000-000085360000}"/>
    <cellStyle name="Normal 3 6 5 5 2" xfId="5635" xr:uid="{00000000-0005-0000-0000-000086360000}"/>
    <cellStyle name="Normal 3 6 5 5 2 2" xfId="12831" xr:uid="{00000000-0005-0000-0000-000087360000}"/>
    <cellStyle name="Normal 3 6 5 5 3" xfId="9233" xr:uid="{00000000-0005-0000-0000-000088360000}"/>
    <cellStyle name="Normal 3 6 5 6" xfId="3883" xr:uid="{00000000-0005-0000-0000-000089360000}"/>
    <cellStyle name="Normal 3 6 5 6 2" xfId="11079" xr:uid="{00000000-0005-0000-0000-00008A360000}"/>
    <cellStyle name="Normal 3 6 5 7" xfId="7481" xr:uid="{00000000-0005-0000-0000-00008B360000}"/>
    <cellStyle name="Normal 3 6 6" xfId="428" xr:uid="{00000000-0005-0000-0000-00008C360000}"/>
    <cellStyle name="Normal 3 6 6 2" xfId="1307" xr:uid="{00000000-0005-0000-0000-00008D360000}"/>
    <cellStyle name="Normal 3 6 6 2 2" xfId="3059" xr:uid="{00000000-0005-0000-0000-00008E360000}"/>
    <cellStyle name="Normal 3 6 6 2 2 2" xfId="6657" xr:uid="{00000000-0005-0000-0000-00008F360000}"/>
    <cellStyle name="Normal 3 6 6 2 2 2 2" xfId="13853" xr:uid="{00000000-0005-0000-0000-000090360000}"/>
    <cellStyle name="Normal 3 6 6 2 2 3" xfId="10255" xr:uid="{00000000-0005-0000-0000-000091360000}"/>
    <cellStyle name="Normal 3 6 6 2 3" xfId="4905" xr:uid="{00000000-0005-0000-0000-000092360000}"/>
    <cellStyle name="Normal 3 6 6 2 3 2" xfId="12101" xr:uid="{00000000-0005-0000-0000-000093360000}"/>
    <cellStyle name="Normal 3 6 6 2 4" xfId="8503" xr:uid="{00000000-0005-0000-0000-000094360000}"/>
    <cellStyle name="Normal 3 6 6 3" xfId="2183" xr:uid="{00000000-0005-0000-0000-000095360000}"/>
    <cellStyle name="Normal 3 6 6 3 2" xfId="5781" xr:uid="{00000000-0005-0000-0000-000096360000}"/>
    <cellStyle name="Normal 3 6 6 3 2 2" xfId="12977" xr:uid="{00000000-0005-0000-0000-000097360000}"/>
    <cellStyle name="Normal 3 6 6 3 3" xfId="9379" xr:uid="{00000000-0005-0000-0000-000098360000}"/>
    <cellStyle name="Normal 3 6 6 4" xfId="4029" xr:uid="{00000000-0005-0000-0000-000099360000}"/>
    <cellStyle name="Normal 3 6 6 4 2" xfId="11225" xr:uid="{00000000-0005-0000-0000-00009A360000}"/>
    <cellStyle name="Normal 3 6 6 5" xfId="7627" xr:uid="{00000000-0005-0000-0000-00009B360000}"/>
    <cellStyle name="Normal 3 6 7" xfId="723" xr:uid="{00000000-0005-0000-0000-00009C360000}"/>
    <cellStyle name="Normal 3 6 7 2" xfId="1599" xr:uid="{00000000-0005-0000-0000-00009D360000}"/>
    <cellStyle name="Normal 3 6 7 2 2" xfId="3351" xr:uid="{00000000-0005-0000-0000-00009E360000}"/>
    <cellStyle name="Normal 3 6 7 2 2 2" xfId="6949" xr:uid="{00000000-0005-0000-0000-00009F360000}"/>
    <cellStyle name="Normal 3 6 7 2 2 2 2" xfId="14145" xr:uid="{00000000-0005-0000-0000-0000A0360000}"/>
    <cellStyle name="Normal 3 6 7 2 2 3" xfId="10547" xr:uid="{00000000-0005-0000-0000-0000A1360000}"/>
    <cellStyle name="Normal 3 6 7 2 3" xfId="5197" xr:uid="{00000000-0005-0000-0000-0000A2360000}"/>
    <cellStyle name="Normal 3 6 7 2 3 2" xfId="12393" xr:uid="{00000000-0005-0000-0000-0000A3360000}"/>
    <cellStyle name="Normal 3 6 7 2 4" xfId="8795" xr:uid="{00000000-0005-0000-0000-0000A4360000}"/>
    <cellStyle name="Normal 3 6 7 3" xfId="2475" xr:uid="{00000000-0005-0000-0000-0000A5360000}"/>
    <cellStyle name="Normal 3 6 7 3 2" xfId="6073" xr:uid="{00000000-0005-0000-0000-0000A6360000}"/>
    <cellStyle name="Normal 3 6 7 3 2 2" xfId="13269" xr:uid="{00000000-0005-0000-0000-0000A7360000}"/>
    <cellStyle name="Normal 3 6 7 3 3" xfId="9671" xr:uid="{00000000-0005-0000-0000-0000A8360000}"/>
    <cellStyle name="Normal 3 6 7 4" xfId="4321" xr:uid="{00000000-0005-0000-0000-0000A9360000}"/>
    <cellStyle name="Normal 3 6 7 4 2" xfId="11517" xr:uid="{00000000-0005-0000-0000-0000AA360000}"/>
    <cellStyle name="Normal 3 6 7 5" xfId="7919" xr:uid="{00000000-0005-0000-0000-0000AB360000}"/>
    <cellStyle name="Normal 3 6 8" xfId="1015" xr:uid="{00000000-0005-0000-0000-0000AC360000}"/>
    <cellStyle name="Normal 3 6 8 2" xfId="2767" xr:uid="{00000000-0005-0000-0000-0000AD360000}"/>
    <cellStyle name="Normal 3 6 8 2 2" xfId="6365" xr:uid="{00000000-0005-0000-0000-0000AE360000}"/>
    <cellStyle name="Normal 3 6 8 2 2 2" xfId="13561" xr:uid="{00000000-0005-0000-0000-0000AF360000}"/>
    <cellStyle name="Normal 3 6 8 2 3" xfId="9963" xr:uid="{00000000-0005-0000-0000-0000B0360000}"/>
    <cellStyle name="Normal 3 6 8 3" xfId="4613" xr:uid="{00000000-0005-0000-0000-0000B1360000}"/>
    <cellStyle name="Normal 3 6 8 3 2" xfId="11809" xr:uid="{00000000-0005-0000-0000-0000B2360000}"/>
    <cellStyle name="Normal 3 6 8 4" xfId="8211" xr:uid="{00000000-0005-0000-0000-0000B3360000}"/>
    <cellStyle name="Normal 3 6 9" xfId="1891" xr:uid="{00000000-0005-0000-0000-0000B4360000}"/>
    <cellStyle name="Normal 3 6 9 2" xfId="5489" xr:uid="{00000000-0005-0000-0000-0000B5360000}"/>
    <cellStyle name="Normal 3 6 9 2 2" xfId="12685" xr:uid="{00000000-0005-0000-0000-0000B6360000}"/>
    <cellStyle name="Normal 3 6 9 3" xfId="9087" xr:uid="{00000000-0005-0000-0000-0000B7360000}"/>
    <cellStyle name="Normal 3 7" xfId="56" xr:uid="{00000000-0005-0000-0000-0000B8360000}"/>
    <cellStyle name="Normal 3 7 10" xfId="7349" xr:uid="{00000000-0005-0000-0000-0000B9360000}"/>
    <cellStyle name="Normal 3 7 11" xfId="143" xr:uid="{00000000-0005-0000-0000-0000BA360000}"/>
    <cellStyle name="Normal 3 7 2" xfId="228" xr:uid="{00000000-0005-0000-0000-0000BB360000}"/>
    <cellStyle name="Normal 3 7 2 2" xfId="376" xr:uid="{00000000-0005-0000-0000-0000BC360000}"/>
    <cellStyle name="Normal 3 7 2 2 2" xfId="668" xr:uid="{00000000-0005-0000-0000-0000BD360000}"/>
    <cellStyle name="Normal 3 7 2 2 2 2" xfId="1547" xr:uid="{00000000-0005-0000-0000-0000BE360000}"/>
    <cellStyle name="Normal 3 7 2 2 2 2 2" xfId="3299" xr:uid="{00000000-0005-0000-0000-0000BF360000}"/>
    <cellStyle name="Normal 3 7 2 2 2 2 2 2" xfId="6897" xr:uid="{00000000-0005-0000-0000-0000C0360000}"/>
    <cellStyle name="Normal 3 7 2 2 2 2 2 2 2" xfId="14093" xr:uid="{00000000-0005-0000-0000-0000C1360000}"/>
    <cellStyle name="Normal 3 7 2 2 2 2 2 3" xfId="10495" xr:uid="{00000000-0005-0000-0000-0000C2360000}"/>
    <cellStyle name="Normal 3 7 2 2 2 2 3" xfId="5145" xr:uid="{00000000-0005-0000-0000-0000C3360000}"/>
    <cellStyle name="Normal 3 7 2 2 2 2 3 2" xfId="12341" xr:uid="{00000000-0005-0000-0000-0000C4360000}"/>
    <cellStyle name="Normal 3 7 2 2 2 2 4" xfId="8743" xr:uid="{00000000-0005-0000-0000-0000C5360000}"/>
    <cellStyle name="Normal 3 7 2 2 2 3" xfId="2423" xr:uid="{00000000-0005-0000-0000-0000C6360000}"/>
    <cellStyle name="Normal 3 7 2 2 2 3 2" xfId="6021" xr:uid="{00000000-0005-0000-0000-0000C7360000}"/>
    <cellStyle name="Normal 3 7 2 2 2 3 2 2" xfId="13217" xr:uid="{00000000-0005-0000-0000-0000C8360000}"/>
    <cellStyle name="Normal 3 7 2 2 2 3 3" xfId="9619" xr:uid="{00000000-0005-0000-0000-0000C9360000}"/>
    <cellStyle name="Normal 3 7 2 2 2 4" xfId="4269" xr:uid="{00000000-0005-0000-0000-0000CA360000}"/>
    <cellStyle name="Normal 3 7 2 2 2 4 2" xfId="11465" xr:uid="{00000000-0005-0000-0000-0000CB360000}"/>
    <cellStyle name="Normal 3 7 2 2 2 5" xfId="7867" xr:uid="{00000000-0005-0000-0000-0000CC360000}"/>
    <cellStyle name="Normal 3 7 2 2 3" xfId="963" xr:uid="{00000000-0005-0000-0000-0000CD360000}"/>
    <cellStyle name="Normal 3 7 2 2 3 2" xfId="1839" xr:uid="{00000000-0005-0000-0000-0000CE360000}"/>
    <cellStyle name="Normal 3 7 2 2 3 2 2" xfId="3591" xr:uid="{00000000-0005-0000-0000-0000CF360000}"/>
    <cellStyle name="Normal 3 7 2 2 3 2 2 2" xfId="7189" xr:uid="{00000000-0005-0000-0000-0000D0360000}"/>
    <cellStyle name="Normal 3 7 2 2 3 2 2 2 2" xfId="14385" xr:uid="{00000000-0005-0000-0000-0000D1360000}"/>
    <cellStyle name="Normal 3 7 2 2 3 2 2 3" xfId="10787" xr:uid="{00000000-0005-0000-0000-0000D2360000}"/>
    <cellStyle name="Normal 3 7 2 2 3 2 3" xfId="5437" xr:uid="{00000000-0005-0000-0000-0000D3360000}"/>
    <cellStyle name="Normal 3 7 2 2 3 2 3 2" xfId="12633" xr:uid="{00000000-0005-0000-0000-0000D4360000}"/>
    <cellStyle name="Normal 3 7 2 2 3 2 4" xfId="9035" xr:uid="{00000000-0005-0000-0000-0000D5360000}"/>
    <cellStyle name="Normal 3 7 2 2 3 3" xfId="2715" xr:uid="{00000000-0005-0000-0000-0000D6360000}"/>
    <cellStyle name="Normal 3 7 2 2 3 3 2" xfId="6313" xr:uid="{00000000-0005-0000-0000-0000D7360000}"/>
    <cellStyle name="Normal 3 7 2 2 3 3 2 2" xfId="13509" xr:uid="{00000000-0005-0000-0000-0000D8360000}"/>
    <cellStyle name="Normal 3 7 2 2 3 3 3" xfId="9911" xr:uid="{00000000-0005-0000-0000-0000D9360000}"/>
    <cellStyle name="Normal 3 7 2 2 3 4" xfId="4561" xr:uid="{00000000-0005-0000-0000-0000DA360000}"/>
    <cellStyle name="Normal 3 7 2 2 3 4 2" xfId="11757" xr:uid="{00000000-0005-0000-0000-0000DB360000}"/>
    <cellStyle name="Normal 3 7 2 2 3 5" xfId="8159" xr:uid="{00000000-0005-0000-0000-0000DC360000}"/>
    <cellStyle name="Normal 3 7 2 2 4" xfId="1255" xr:uid="{00000000-0005-0000-0000-0000DD360000}"/>
    <cellStyle name="Normal 3 7 2 2 4 2" xfId="3007" xr:uid="{00000000-0005-0000-0000-0000DE360000}"/>
    <cellStyle name="Normal 3 7 2 2 4 2 2" xfId="6605" xr:uid="{00000000-0005-0000-0000-0000DF360000}"/>
    <cellStyle name="Normal 3 7 2 2 4 2 2 2" xfId="13801" xr:uid="{00000000-0005-0000-0000-0000E0360000}"/>
    <cellStyle name="Normal 3 7 2 2 4 2 3" xfId="10203" xr:uid="{00000000-0005-0000-0000-0000E1360000}"/>
    <cellStyle name="Normal 3 7 2 2 4 3" xfId="4853" xr:uid="{00000000-0005-0000-0000-0000E2360000}"/>
    <cellStyle name="Normal 3 7 2 2 4 3 2" xfId="12049" xr:uid="{00000000-0005-0000-0000-0000E3360000}"/>
    <cellStyle name="Normal 3 7 2 2 4 4" xfId="8451" xr:uid="{00000000-0005-0000-0000-0000E4360000}"/>
    <cellStyle name="Normal 3 7 2 2 5" xfId="2131" xr:uid="{00000000-0005-0000-0000-0000E5360000}"/>
    <cellStyle name="Normal 3 7 2 2 5 2" xfId="5729" xr:uid="{00000000-0005-0000-0000-0000E6360000}"/>
    <cellStyle name="Normal 3 7 2 2 5 2 2" xfId="12925" xr:uid="{00000000-0005-0000-0000-0000E7360000}"/>
    <cellStyle name="Normal 3 7 2 2 5 3" xfId="9327" xr:uid="{00000000-0005-0000-0000-0000E8360000}"/>
    <cellStyle name="Normal 3 7 2 2 6" xfId="3977" xr:uid="{00000000-0005-0000-0000-0000E9360000}"/>
    <cellStyle name="Normal 3 7 2 2 6 2" xfId="11173" xr:uid="{00000000-0005-0000-0000-0000EA360000}"/>
    <cellStyle name="Normal 3 7 2 2 7" xfId="7575" xr:uid="{00000000-0005-0000-0000-0000EB360000}"/>
    <cellStyle name="Normal 3 7 2 3" xfId="522" xr:uid="{00000000-0005-0000-0000-0000EC360000}"/>
    <cellStyle name="Normal 3 7 2 3 2" xfId="1401" xr:uid="{00000000-0005-0000-0000-0000ED360000}"/>
    <cellStyle name="Normal 3 7 2 3 2 2" xfId="3153" xr:uid="{00000000-0005-0000-0000-0000EE360000}"/>
    <cellStyle name="Normal 3 7 2 3 2 2 2" xfId="6751" xr:uid="{00000000-0005-0000-0000-0000EF360000}"/>
    <cellStyle name="Normal 3 7 2 3 2 2 2 2" xfId="13947" xr:uid="{00000000-0005-0000-0000-0000F0360000}"/>
    <cellStyle name="Normal 3 7 2 3 2 2 3" xfId="10349" xr:uid="{00000000-0005-0000-0000-0000F1360000}"/>
    <cellStyle name="Normal 3 7 2 3 2 3" xfId="4999" xr:uid="{00000000-0005-0000-0000-0000F2360000}"/>
    <cellStyle name="Normal 3 7 2 3 2 3 2" xfId="12195" xr:uid="{00000000-0005-0000-0000-0000F3360000}"/>
    <cellStyle name="Normal 3 7 2 3 2 4" xfId="8597" xr:uid="{00000000-0005-0000-0000-0000F4360000}"/>
    <cellStyle name="Normal 3 7 2 3 3" xfId="2277" xr:uid="{00000000-0005-0000-0000-0000F5360000}"/>
    <cellStyle name="Normal 3 7 2 3 3 2" xfId="5875" xr:uid="{00000000-0005-0000-0000-0000F6360000}"/>
    <cellStyle name="Normal 3 7 2 3 3 2 2" xfId="13071" xr:uid="{00000000-0005-0000-0000-0000F7360000}"/>
    <cellStyle name="Normal 3 7 2 3 3 3" xfId="9473" xr:uid="{00000000-0005-0000-0000-0000F8360000}"/>
    <cellStyle name="Normal 3 7 2 3 4" xfId="4123" xr:uid="{00000000-0005-0000-0000-0000F9360000}"/>
    <cellStyle name="Normal 3 7 2 3 4 2" xfId="11319" xr:uid="{00000000-0005-0000-0000-0000FA360000}"/>
    <cellStyle name="Normal 3 7 2 3 5" xfId="7721" xr:uid="{00000000-0005-0000-0000-0000FB360000}"/>
    <cellStyle name="Normal 3 7 2 4" xfId="817" xr:uid="{00000000-0005-0000-0000-0000FC360000}"/>
    <cellStyle name="Normal 3 7 2 4 2" xfId="1693" xr:uid="{00000000-0005-0000-0000-0000FD360000}"/>
    <cellStyle name="Normal 3 7 2 4 2 2" xfId="3445" xr:uid="{00000000-0005-0000-0000-0000FE360000}"/>
    <cellStyle name="Normal 3 7 2 4 2 2 2" xfId="7043" xr:uid="{00000000-0005-0000-0000-0000FF360000}"/>
    <cellStyle name="Normal 3 7 2 4 2 2 2 2" xfId="14239" xr:uid="{00000000-0005-0000-0000-000000370000}"/>
    <cellStyle name="Normal 3 7 2 4 2 2 3" xfId="10641" xr:uid="{00000000-0005-0000-0000-000001370000}"/>
    <cellStyle name="Normal 3 7 2 4 2 3" xfId="5291" xr:uid="{00000000-0005-0000-0000-000002370000}"/>
    <cellStyle name="Normal 3 7 2 4 2 3 2" xfId="12487" xr:uid="{00000000-0005-0000-0000-000003370000}"/>
    <cellStyle name="Normal 3 7 2 4 2 4" xfId="8889" xr:uid="{00000000-0005-0000-0000-000004370000}"/>
    <cellStyle name="Normal 3 7 2 4 3" xfId="2569" xr:uid="{00000000-0005-0000-0000-000005370000}"/>
    <cellStyle name="Normal 3 7 2 4 3 2" xfId="6167" xr:uid="{00000000-0005-0000-0000-000006370000}"/>
    <cellStyle name="Normal 3 7 2 4 3 2 2" xfId="13363" xr:uid="{00000000-0005-0000-0000-000007370000}"/>
    <cellStyle name="Normal 3 7 2 4 3 3" xfId="9765" xr:uid="{00000000-0005-0000-0000-000008370000}"/>
    <cellStyle name="Normal 3 7 2 4 4" xfId="4415" xr:uid="{00000000-0005-0000-0000-000009370000}"/>
    <cellStyle name="Normal 3 7 2 4 4 2" xfId="11611" xr:uid="{00000000-0005-0000-0000-00000A370000}"/>
    <cellStyle name="Normal 3 7 2 4 5" xfId="8013" xr:uid="{00000000-0005-0000-0000-00000B370000}"/>
    <cellStyle name="Normal 3 7 2 5" xfId="1109" xr:uid="{00000000-0005-0000-0000-00000C370000}"/>
    <cellStyle name="Normal 3 7 2 5 2" xfId="2861" xr:uid="{00000000-0005-0000-0000-00000D370000}"/>
    <cellStyle name="Normal 3 7 2 5 2 2" xfId="6459" xr:uid="{00000000-0005-0000-0000-00000E370000}"/>
    <cellStyle name="Normal 3 7 2 5 2 2 2" xfId="13655" xr:uid="{00000000-0005-0000-0000-00000F370000}"/>
    <cellStyle name="Normal 3 7 2 5 2 3" xfId="10057" xr:uid="{00000000-0005-0000-0000-000010370000}"/>
    <cellStyle name="Normal 3 7 2 5 3" xfId="4707" xr:uid="{00000000-0005-0000-0000-000011370000}"/>
    <cellStyle name="Normal 3 7 2 5 3 2" xfId="11903" xr:uid="{00000000-0005-0000-0000-000012370000}"/>
    <cellStyle name="Normal 3 7 2 5 4" xfId="8305" xr:uid="{00000000-0005-0000-0000-000013370000}"/>
    <cellStyle name="Normal 3 7 2 6" xfId="1985" xr:uid="{00000000-0005-0000-0000-000014370000}"/>
    <cellStyle name="Normal 3 7 2 6 2" xfId="5583" xr:uid="{00000000-0005-0000-0000-000015370000}"/>
    <cellStyle name="Normal 3 7 2 6 2 2" xfId="12779" xr:uid="{00000000-0005-0000-0000-000016370000}"/>
    <cellStyle name="Normal 3 7 2 6 3" xfId="9181" xr:uid="{00000000-0005-0000-0000-000017370000}"/>
    <cellStyle name="Normal 3 7 2 7" xfId="3831" xr:uid="{00000000-0005-0000-0000-000018370000}"/>
    <cellStyle name="Normal 3 7 2 7 2" xfId="11027" xr:uid="{00000000-0005-0000-0000-000019370000}"/>
    <cellStyle name="Normal 3 7 2 8" xfId="7429" xr:uid="{00000000-0005-0000-0000-00001A370000}"/>
    <cellStyle name="Normal 3 7 3" xfId="296" xr:uid="{00000000-0005-0000-0000-00001B370000}"/>
    <cellStyle name="Normal 3 7 3 2" xfId="588" xr:uid="{00000000-0005-0000-0000-00001C370000}"/>
    <cellStyle name="Normal 3 7 3 2 2" xfId="1467" xr:uid="{00000000-0005-0000-0000-00001D370000}"/>
    <cellStyle name="Normal 3 7 3 2 2 2" xfId="3219" xr:uid="{00000000-0005-0000-0000-00001E370000}"/>
    <cellStyle name="Normal 3 7 3 2 2 2 2" xfId="6817" xr:uid="{00000000-0005-0000-0000-00001F370000}"/>
    <cellStyle name="Normal 3 7 3 2 2 2 2 2" xfId="14013" xr:uid="{00000000-0005-0000-0000-000020370000}"/>
    <cellStyle name="Normal 3 7 3 2 2 2 3" xfId="10415" xr:uid="{00000000-0005-0000-0000-000021370000}"/>
    <cellStyle name="Normal 3 7 3 2 2 3" xfId="5065" xr:uid="{00000000-0005-0000-0000-000022370000}"/>
    <cellStyle name="Normal 3 7 3 2 2 3 2" xfId="12261" xr:uid="{00000000-0005-0000-0000-000023370000}"/>
    <cellStyle name="Normal 3 7 3 2 2 4" xfId="8663" xr:uid="{00000000-0005-0000-0000-000024370000}"/>
    <cellStyle name="Normal 3 7 3 2 3" xfId="2343" xr:uid="{00000000-0005-0000-0000-000025370000}"/>
    <cellStyle name="Normal 3 7 3 2 3 2" xfId="5941" xr:uid="{00000000-0005-0000-0000-000026370000}"/>
    <cellStyle name="Normal 3 7 3 2 3 2 2" xfId="13137" xr:uid="{00000000-0005-0000-0000-000027370000}"/>
    <cellStyle name="Normal 3 7 3 2 3 3" xfId="9539" xr:uid="{00000000-0005-0000-0000-000028370000}"/>
    <cellStyle name="Normal 3 7 3 2 4" xfId="4189" xr:uid="{00000000-0005-0000-0000-000029370000}"/>
    <cellStyle name="Normal 3 7 3 2 4 2" xfId="11385" xr:uid="{00000000-0005-0000-0000-00002A370000}"/>
    <cellStyle name="Normal 3 7 3 2 5" xfId="7787" xr:uid="{00000000-0005-0000-0000-00002B370000}"/>
    <cellStyle name="Normal 3 7 3 3" xfId="883" xr:uid="{00000000-0005-0000-0000-00002C370000}"/>
    <cellStyle name="Normal 3 7 3 3 2" xfId="1759" xr:uid="{00000000-0005-0000-0000-00002D370000}"/>
    <cellStyle name="Normal 3 7 3 3 2 2" xfId="3511" xr:uid="{00000000-0005-0000-0000-00002E370000}"/>
    <cellStyle name="Normal 3 7 3 3 2 2 2" xfId="7109" xr:uid="{00000000-0005-0000-0000-00002F370000}"/>
    <cellStyle name="Normal 3 7 3 3 2 2 2 2" xfId="14305" xr:uid="{00000000-0005-0000-0000-000030370000}"/>
    <cellStyle name="Normal 3 7 3 3 2 2 3" xfId="10707" xr:uid="{00000000-0005-0000-0000-000031370000}"/>
    <cellStyle name="Normal 3 7 3 3 2 3" xfId="5357" xr:uid="{00000000-0005-0000-0000-000032370000}"/>
    <cellStyle name="Normal 3 7 3 3 2 3 2" xfId="12553" xr:uid="{00000000-0005-0000-0000-000033370000}"/>
    <cellStyle name="Normal 3 7 3 3 2 4" xfId="8955" xr:uid="{00000000-0005-0000-0000-000034370000}"/>
    <cellStyle name="Normal 3 7 3 3 3" xfId="2635" xr:uid="{00000000-0005-0000-0000-000035370000}"/>
    <cellStyle name="Normal 3 7 3 3 3 2" xfId="6233" xr:uid="{00000000-0005-0000-0000-000036370000}"/>
    <cellStyle name="Normal 3 7 3 3 3 2 2" xfId="13429" xr:uid="{00000000-0005-0000-0000-000037370000}"/>
    <cellStyle name="Normal 3 7 3 3 3 3" xfId="9831" xr:uid="{00000000-0005-0000-0000-000038370000}"/>
    <cellStyle name="Normal 3 7 3 3 4" xfId="4481" xr:uid="{00000000-0005-0000-0000-000039370000}"/>
    <cellStyle name="Normal 3 7 3 3 4 2" xfId="11677" xr:uid="{00000000-0005-0000-0000-00003A370000}"/>
    <cellStyle name="Normal 3 7 3 3 5" xfId="8079" xr:uid="{00000000-0005-0000-0000-00003B370000}"/>
    <cellStyle name="Normal 3 7 3 4" xfId="1175" xr:uid="{00000000-0005-0000-0000-00003C370000}"/>
    <cellStyle name="Normal 3 7 3 4 2" xfId="2927" xr:uid="{00000000-0005-0000-0000-00003D370000}"/>
    <cellStyle name="Normal 3 7 3 4 2 2" xfId="6525" xr:uid="{00000000-0005-0000-0000-00003E370000}"/>
    <cellStyle name="Normal 3 7 3 4 2 2 2" xfId="13721" xr:uid="{00000000-0005-0000-0000-00003F370000}"/>
    <cellStyle name="Normal 3 7 3 4 2 3" xfId="10123" xr:uid="{00000000-0005-0000-0000-000040370000}"/>
    <cellStyle name="Normal 3 7 3 4 3" xfId="4773" xr:uid="{00000000-0005-0000-0000-000041370000}"/>
    <cellStyle name="Normal 3 7 3 4 3 2" xfId="11969" xr:uid="{00000000-0005-0000-0000-000042370000}"/>
    <cellStyle name="Normal 3 7 3 4 4" xfId="8371" xr:uid="{00000000-0005-0000-0000-000043370000}"/>
    <cellStyle name="Normal 3 7 3 5" xfId="2051" xr:uid="{00000000-0005-0000-0000-000044370000}"/>
    <cellStyle name="Normal 3 7 3 5 2" xfId="5649" xr:uid="{00000000-0005-0000-0000-000045370000}"/>
    <cellStyle name="Normal 3 7 3 5 2 2" xfId="12845" xr:uid="{00000000-0005-0000-0000-000046370000}"/>
    <cellStyle name="Normal 3 7 3 5 3" xfId="9247" xr:uid="{00000000-0005-0000-0000-000047370000}"/>
    <cellStyle name="Normal 3 7 3 6" xfId="3897" xr:uid="{00000000-0005-0000-0000-000048370000}"/>
    <cellStyle name="Normal 3 7 3 6 2" xfId="11093" xr:uid="{00000000-0005-0000-0000-000049370000}"/>
    <cellStyle name="Normal 3 7 3 7" xfId="7495" xr:uid="{00000000-0005-0000-0000-00004A370000}"/>
    <cellStyle name="Normal 3 7 4" xfId="442" xr:uid="{00000000-0005-0000-0000-00004B370000}"/>
    <cellStyle name="Normal 3 7 4 2" xfId="1321" xr:uid="{00000000-0005-0000-0000-00004C370000}"/>
    <cellStyle name="Normal 3 7 4 2 2" xfId="3073" xr:uid="{00000000-0005-0000-0000-00004D370000}"/>
    <cellStyle name="Normal 3 7 4 2 2 2" xfId="6671" xr:uid="{00000000-0005-0000-0000-00004E370000}"/>
    <cellStyle name="Normal 3 7 4 2 2 2 2" xfId="13867" xr:uid="{00000000-0005-0000-0000-00004F370000}"/>
    <cellStyle name="Normal 3 7 4 2 2 3" xfId="10269" xr:uid="{00000000-0005-0000-0000-000050370000}"/>
    <cellStyle name="Normal 3 7 4 2 3" xfId="4919" xr:uid="{00000000-0005-0000-0000-000051370000}"/>
    <cellStyle name="Normal 3 7 4 2 3 2" xfId="12115" xr:uid="{00000000-0005-0000-0000-000052370000}"/>
    <cellStyle name="Normal 3 7 4 2 4" xfId="8517" xr:uid="{00000000-0005-0000-0000-000053370000}"/>
    <cellStyle name="Normal 3 7 4 3" xfId="2197" xr:uid="{00000000-0005-0000-0000-000054370000}"/>
    <cellStyle name="Normal 3 7 4 3 2" xfId="5795" xr:uid="{00000000-0005-0000-0000-000055370000}"/>
    <cellStyle name="Normal 3 7 4 3 2 2" xfId="12991" xr:uid="{00000000-0005-0000-0000-000056370000}"/>
    <cellStyle name="Normal 3 7 4 3 3" xfId="9393" xr:uid="{00000000-0005-0000-0000-000057370000}"/>
    <cellStyle name="Normal 3 7 4 4" xfId="4043" xr:uid="{00000000-0005-0000-0000-000058370000}"/>
    <cellStyle name="Normal 3 7 4 4 2" xfId="11239" xr:uid="{00000000-0005-0000-0000-000059370000}"/>
    <cellStyle name="Normal 3 7 4 5" xfId="7641" xr:uid="{00000000-0005-0000-0000-00005A370000}"/>
    <cellStyle name="Normal 3 7 5" xfId="737" xr:uid="{00000000-0005-0000-0000-00005B370000}"/>
    <cellStyle name="Normal 3 7 5 2" xfId="1613" xr:uid="{00000000-0005-0000-0000-00005C370000}"/>
    <cellStyle name="Normal 3 7 5 2 2" xfId="3365" xr:uid="{00000000-0005-0000-0000-00005D370000}"/>
    <cellStyle name="Normal 3 7 5 2 2 2" xfId="6963" xr:uid="{00000000-0005-0000-0000-00005E370000}"/>
    <cellStyle name="Normal 3 7 5 2 2 2 2" xfId="14159" xr:uid="{00000000-0005-0000-0000-00005F370000}"/>
    <cellStyle name="Normal 3 7 5 2 2 3" xfId="10561" xr:uid="{00000000-0005-0000-0000-000060370000}"/>
    <cellStyle name="Normal 3 7 5 2 3" xfId="5211" xr:uid="{00000000-0005-0000-0000-000061370000}"/>
    <cellStyle name="Normal 3 7 5 2 3 2" xfId="12407" xr:uid="{00000000-0005-0000-0000-000062370000}"/>
    <cellStyle name="Normal 3 7 5 2 4" xfId="8809" xr:uid="{00000000-0005-0000-0000-000063370000}"/>
    <cellStyle name="Normal 3 7 5 3" xfId="2489" xr:uid="{00000000-0005-0000-0000-000064370000}"/>
    <cellStyle name="Normal 3 7 5 3 2" xfId="6087" xr:uid="{00000000-0005-0000-0000-000065370000}"/>
    <cellStyle name="Normal 3 7 5 3 2 2" xfId="13283" xr:uid="{00000000-0005-0000-0000-000066370000}"/>
    <cellStyle name="Normal 3 7 5 3 3" xfId="9685" xr:uid="{00000000-0005-0000-0000-000067370000}"/>
    <cellStyle name="Normal 3 7 5 4" xfId="4335" xr:uid="{00000000-0005-0000-0000-000068370000}"/>
    <cellStyle name="Normal 3 7 5 4 2" xfId="11531" xr:uid="{00000000-0005-0000-0000-000069370000}"/>
    <cellStyle name="Normal 3 7 5 5" xfId="7933" xr:uid="{00000000-0005-0000-0000-00006A370000}"/>
    <cellStyle name="Normal 3 7 6" xfId="1029" xr:uid="{00000000-0005-0000-0000-00006B370000}"/>
    <cellStyle name="Normal 3 7 6 2" xfId="2781" xr:uid="{00000000-0005-0000-0000-00006C370000}"/>
    <cellStyle name="Normal 3 7 6 2 2" xfId="6379" xr:uid="{00000000-0005-0000-0000-00006D370000}"/>
    <cellStyle name="Normal 3 7 6 2 2 2" xfId="13575" xr:uid="{00000000-0005-0000-0000-00006E370000}"/>
    <cellStyle name="Normal 3 7 6 2 3" xfId="9977" xr:uid="{00000000-0005-0000-0000-00006F370000}"/>
    <cellStyle name="Normal 3 7 6 3" xfId="4627" xr:uid="{00000000-0005-0000-0000-000070370000}"/>
    <cellStyle name="Normal 3 7 6 3 2" xfId="11823" xr:uid="{00000000-0005-0000-0000-000071370000}"/>
    <cellStyle name="Normal 3 7 6 4" xfId="8225" xr:uid="{00000000-0005-0000-0000-000072370000}"/>
    <cellStyle name="Normal 3 7 7" xfId="1905" xr:uid="{00000000-0005-0000-0000-000073370000}"/>
    <cellStyle name="Normal 3 7 7 2" xfId="5503" xr:uid="{00000000-0005-0000-0000-000074370000}"/>
    <cellStyle name="Normal 3 7 7 2 2" xfId="12699" xr:uid="{00000000-0005-0000-0000-000075370000}"/>
    <cellStyle name="Normal 3 7 7 3" xfId="9101" xr:uid="{00000000-0005-0000-0000-000076370000}"/>
    <cellStyle name="Normal 3 7 8" xfId="3671" xr:uid="{00000000-0005-0000-0000-000077370000}"/>
    <cellStyle name="Normal 3 7 8 2" xfId="7269" xr:uid="{00000000-0005-0000-0000-000078370000}"/>
    <cellStyle name="Normal 3 7 8 2 2" xfId="14465" xr:uid="{00000000-0005-0000-0000-000079370000}"/>
    <cellStyle name="Normal 3 7 8 3" xfId="10867" xr:uid="{00000000-0005-0000-0000-00007A370000}"/>
    <cellStyle name="Normal 3 7 9" xfId="3751" xr:uid="{00000000-0005-0000-0000-00007B370000}"/>
    <cellStyle name="Normal 3 7 9 2" xfId="10947" xr:uid="{00000000-0005-0000-0000-00007C370000}"/>
    <cellStyle name="Normal 3 8" xfId="79" xr:uid="{00000000-0005-0000-0000-00007D370000}"/>
    <cellStyle name="Normal 3 8 10" xfId="7371" xr:uid="{00000000-0005-0000-0000-00007E370000}"/>
    <cellStyle name="Normal 3 8 11" xfId="166" xr:uid="{00000000-0005-0000-0000-00007F370000}"/>
    <cellStyle name="Normal 3 8 2" xfId="251" xr:uid="{00000000-0005-0000-0000-000080370000}"/>
    <cellStyle name="Normal 3 8 2 2" xfId="398" xr:uid="{00000000-0005-0000-0000-000081370000}"/>
    <cellStyle name="Normal 3 8 2 2 2" xfId="690" xr:uid="{00000000-0005-0000-0000-000082370000}"/>
    <cellStyle name="Normal 3 8 2 2 2 2" xfId="1569" xr:uid="{00000000-0005-0000-0000-000083370000}"/>
    <cellStyle name="Normal 3 8 2 2 2 2 2" xfId="3321" xr:uid="{00000000-0005-0000-0000-000084370000}"/>
    <cellStyle name="Normal 3 8 2 2 2 2 2 2" xfId="6919" xr:uid="{00000000-0005-0000-0000-000085370000}"/>
    <cellStyle name="Normal 3 8 2 2 2 2 2 2 2" xfId="14115" xr:uid="{00000000-0005-0000-0000-000086370000}"/>
    <cellStyle name="Normal 3 8 2 2 2 2 2 3" xfId="10517" xr:uid="{00000000-0005-0000-0000-000087370000}"/>
    <cellStyle name="Normal 3 8 2 2 2 2 3" xfId="5167" xr:uid="{00000000-0005-0000-0000-000088370000}"/>
    <cellStyle name="Normal 3 8 2 2 2 2 3 2" xfId="12363" xr:uid="{00000000-0005-0000-0000-000089370000}"/>
    <cellStyle name="Normal 3 8 2 2 2 2 4" xfId="8765" xr:uid="{00000000-0005-0000-0000-00008A370000}"/>
    <cellStyle name="Normal 3 8 2 2 2 3" xfId="2445" xr:uid="{00000000-0005-0000-0000-00008B370000}"/>
    <cellStyle name="Normal 3 8 2 2 2 3 2" xfId="6043" xr:uid="{00000000-0005-0000-0000-00008C370000}"/>
    <cellStyle name="Normal 3 8 2 2 2 3 2 2" xfId="13239" xr:uid="{00000000-0005-0000-0000-00008D370000}"/>
    <cellStyle name="Normal 3 8 2 2 2 3 3" xfId="9641" xr:uid="{00000000-0005-0000-0000-00008E370000}"/>
    <cellStyle name="Normal 3 8 2 2 2 4" xfId="4291" xr:uid="{00000000-0005-0000-0000-00008F370000}"/>
    <cellStyle name="Normal 3 8 2 2 2 4 2" xfId="11487" xr:uid="{00000000-0005-0000-0000-000090370000}"/>
    <cellStyle name="Normal 3 8 2 2 2 5" xfId="7889" xr:uid="{00000000-0005-0000-0000-000091370000}"/>
    <cellStyle name="Normal 3 8 2 2 3" xfId="985" xr:uid="{00000000-0005-0000-0000-000092370000}"/>
    <cellStyle name="Normal 3 8 2 2 3 2" xfId="1861" xr:uid="{00000000-0005-0000-0000-000093370000}"/>
    <cellStyle name="Normal 3 8 2 2 3 2 2" xfId="3613" xr:uid="{00000000-0005-0000-0000-000094370000}"/>
    <cellStyle name="Normal 3 8 2 2 3 2 2 2" xfId="7211" xr:uid="{00000000-0005-0000-0000-000095370000}"/>
    <cellStyle name="Normal 3 8 2 2 3 2 2 2 2" xfId="14407" xr:uid="{00000000-0005-0000-0000-000096370000}"/>
    <cellStyle name="Normal 3 8 2 2 3 2 2 3" xfId="10809" xr:uid="{00000000-0005-0000-0000-000097370000}"/>
    <cellStyle name="Normal 3 8 2 2 3 2 3" xfId="5459" xr:uid="{00000000-0005-0000-0000-000098370000}"/>
    <cellStyle name="Normal 3 8 2 2 3 2 3 2" xfId="12655" xr:uid="{00000000-0005-0000-0000-000099370000}"/>
    <cellStyle name="Normal 3 8 2 2 3 2 4" xfId="9057" xr:uid="{00000000-0005-0000-0000-00009A370000}"/>
    <cellStyle name="Normal 3 8 2 2 3 3" xfId="2737" xr:uid="{00000000-0005-0000-0000-00009B370000}"/>
    <cellStyle name="Normal 3 8 2 2 3 3 2" xfId="6335" xr:uid="{00000000-0005-0000-0000-00009C370000}"/>
    <cellStyle name="Normal 3 8 2 2 3 3 2 2" xfId="13531" xr:uid="{00000000-0005-0000-0000-00009D370000}"/>
    <cellStyle name="Normal 3 8 2 2 3 3 3" xfId="9933" xr:uid="{00000000-0005-0000-0000-00009E370000}"/>
    <cellStyle name="Normal 3 8 2 2 3 4" xfId="4583" xr:uid="{00000000-0005-0000-0000-00009F370000}"/>
    <cellStyle name="Normal 3 8 2 2 3 4 2" xfId="11779" xr:uid="{00000000-0005-0000-0000-0000A0370000}"/>
    <cellStyle name="Normal 3 8 2 2 3 5" xfId="8181" xr:uid="{00000000-0005-0000-0000-0000A1370000}"/>
    <cellStyle name="Normal 3 8 2 2 4" xfId="1277" xr:uid="{00000000-0005-0000-0000-0000A2370000}"/>
    <cellStyle name="Normal 3 8 2 2 4 2" xfId="3029" xr:uid="{00000000-0005-0000-0000-0000A3370000}"/>
    <cellStyle name="Normal 3 8 2 2 4 2 2" xfId="6627" xr:uid="{00000000-0005-0000-0000-0000A4370000}"/>
    <cellStyle name="Normal 3 8 2 2 4 2 2 2" xfId="13823" xr:uid="{00000000-0005-0000-0000-0000A5370000}"/>
    <cellStyle name="Normal 3 8 2 2 4 2 3" xfId="10225" xr:uid="{00000000-0005-0000-0000-0000A6370000}"/>
    <cellStyle name="Normal 3 8 2 2 4 3" xfId="4875" xr:uid="{00000000-0005-0000-0000-0000A7370000}"/>
    <cellStyle name="Normal 3 8 2 2 4 3 2" xfId="12071" xr:uid="{00000000-0005-0000-0000-0000A8370000}"/>
    <cellStyle name="Normal 3 8 2 2 4 4" xfId="8473" xr:uid="{00000000-0005-0000-0000-0000A9370000}"/>
    <cellStyle name="Normal 3 8 2 2 5" xfId="2153" xr:uid="{00000000-0005-0000-0000-0000AA370000}"/>
    <cellStyle name="Normal 3 8 2 2 5 2" xfId="5751" xr:uid="{00000000-0005-0000-0000-0000AB370000}"/>
    <cellStyle name="Normal 3 8 2 2 5 2 2" xfId="12947" xr:uid="{00000000-0005-0000-0000-0000AC370000}"/>
    <cellStyle name="Normal 3 8 2 2 5 3" xfId="9349" xr:uid="{00000000-0005-0000-0000-0000AD370000}"/>
    <cellStyle name="Normal 3 8 2 2 6" xfId="3999" xr:uid="{00000000-0005-0000-0000-0000AE370000}"/>
    <cellStyle name="Normal 3 8 2 2 6 2" xfId="11195" xr:uid="{00000000-0005-0000-0000-0000AF370000}"/>
    <cellStyle name="Normal 3 8 2 2 7" xfId="7597" xr:uid="{00000000-0005-0000-0000-0000B0370000}"/>
    <cellStyle name="Normal 3 8 2 3" xfId="544" xr:uid="{00000000-0005-0000-0000-0000B1370000}"/>
    <cellStyle name="Normal 3 8 2 3 2" xfId="1423" xr:uid="{00000000-0005-0000-0000-0000B2370000}"/>
    <cellStyle name="Normal 3 8 2 3 2 2" xfId="3175" xr:uid="{00000000-0005-0000-0000-0000B3370000}"/>
    <cellStyle name="Normal 3 8 2 3 2 2 2" xfId="6773" xr:uid="{00000000-0005-0000-0000-0000B4370000}"/>
    <cellStyle name="Normal 3 8 2 3 2 2 2 2" xfId="13969" xr:uid="{00000000-0005-0000-0000-0000B5370000}"/>
    <cellStyle name="Normal 3 8 2 3 2 2 3" xfId="10371" xr:uid="{00000000-0005-0000-0000-0000B6370000}"/>
    <cellStyle name="Normal 3 8 2 3 2 3" xfId="5021" xr:uid="{00000000-0005-0000-0000-0000B7370000}"/>
    <cellStyle name="Normal 3 8 2 3 2 3 2" xfId="12217" xr:uid="{00000000-0005-0000-0000-0000B8370000}"/>
    <cellStyle name="Normal 3 8 2 3 2 4" xfId="8619" xr:uid="{00000000-0005-0000-0000-0000B9370000}"/>
    <cellStyle name="Normal 3 8 2 3 3" xfId="2299" xr:uid="{00000000-0005-0000-0000-0000BA370000}"/>
    <cellStyle name="Normal 3 8 2 3 3 2" xfId="5897" xr:uid="{00000000-0005-0000-0000-0000BB370000}"/>
    <cellStyle name="Normal 3 8 2 3 3 2 2" xfId="13093" xr:uid="{00000000-0005-0000-0000-0000BC370000}"/>
    <cellStyle name="Normal 3 8 2 3 3 3" xfId="9495" xr:uid="{00000000-0005-0000-0000-0000BD370000}"/>
    <cellStyle name="Normal 3 8 2 3 4" xfId="4145" xr:uid="{00000000-0005-0000-0000-0000BE370000}"/>
    <cellStyle name="Normal 3 8 2 3 4 2" xfId="11341" xr:uid="{00000000-0005-0000-0000-0000BF370000}"/>
    <cellStyle name="Normal 3 8 2 3 5" xfId="7743" xr:uid="{00000000-0005-0000-0000-0000C0370000}"/>
    <cellStyle name="Normal 3 8 2 4" xfId="839" xr:uid="{00000000-0005-0000-0000-0000C1370000}"/>
    <cellStyle name="Normal 3 8 2 4 2" xfId="1715" xr:uid="{00000000-0005-0000-0000-0000C2370000}"/>
    <cellStyle name="Normal 3 8 2 4 2 2" xfId="3467" xr:uid="{00000000-0005-0000-0000-0000C3370000}"/>
    <cellStyle name="Normal 3 8 2 4 2 2 2" xfId="7065" xr:uid="{00000000-0005-0000-0000-0000C4370000}"/>
    <cellStyle name="Normal 3 8 2 4 2 2 2 2" xfId="14261" xr:uid="{00000000-0005-0000-0000-0000C5370000}"/>
    <cellStyle name="Normal 3 8 2 4 2 2 3" xfId="10663" xr:uid="{00000000-0005-0000-0000-0000C6370000}"/>
    <cellStyle name="Normal 3 8 2 4 2 3" xfId="5313" xr:uid="{00000000-0005-0000-0000-0000C7370000}"/>
    <cellStyle name="Normal 3 8 2 4 2 3 2" xfId="12509" xr:uid="{00000000-0005-0000-0000-0000C8370000}"/>
    <cellStyle name="Normal 3 8 2 4 2 4" xfId="8911" xr:uid="{00000000-0005-0000-0000-0000C9370000}"/>
    <cellStyle name="Normal 3 8 2 4 3" xfId="2591" xr:uid="{00000000-0005-0000-0000-0000CA370000}"/>
    <cellStyle name="Normal 3 8 2 4 3 2" xfId="6189" xr:uid="{00000000-0005-0000-0000-0000CB370000}"/>
    <cellStyle name="Normal 3 8 2 4 3 2 2" xfId="13385" xr:uid="{00000000-0005-0000-0000-0000CC370000}"/>
    <cellStyle name="Normal 3 8 2 4 3 3" xfId="9787" xr:uid="{00000000-0005-0000-0000-0000CD370000}"/>
    <cellStyle name="Normal 3 8 2 4 4" xfId="4437" xr:uid="{00000000-0005-0000-0000-0000CE370000}"/>
    <cellStyle name="Normal 3 8 2 4 4 2" xfId="11633" xr:uid="{00000000-0005-0000-0000-0000CF370000}"/>
    <cellStyle name="Normal 3 8 2 4 5" xfId="8035" xr:uid="{00000000-0005-0000-0000-0000D0370000}"/>
    <cellStyle name="Normal 3 8 2 5" xfId="1131" xr:uid="{00000000-0005-0000-0000-0000D1370000}"/>
    <cellStyle name="Normal 3 8 2 5 2" xfId="2883" xr:uid="{00000000-0005-0000-0000-0000D2370000}"/>
    <cellStyle name="Normal 3 8 2 5 2 2" xfId="6481" xr:uid="{00000000-0005-0000-0000-0000D3370000}"/>
    <cellStyle name="Normal 3 8 2 5 2 2 2" xfId="13677" xr:uid="{00000000-0005-0000-0000-0000D4370000}"/>
    <cellStyle name="Normal 3 8 2 5 2 3" xfId="10079" xr:uid="{00000000-0005-0000-0000-0000D5370000}"/>
    <cellStyle name="Normal 3 8 2 5 3" xfId="4729" xr:uid="{00000000-0005-0000-0000-0000D6370000}"/>
    <cellStyle name="Normal 3 8 2 5 3 2" xfId="11925" xr:uid="{00000000-0005-0000-0000-0000D7370000}"/>
    <cellStyle name="Normal 3 8 2 5 4" xfId="8327" xr:uid="{00000000-0005-0000-0000-0000D8370000}"/>
    <cellStyle name="Normal 3 8 2 6" xfId="2007" xr:uid="{00000000-0005-0000-0000-0000D9370000}"/>
    <cellStyle name="Normal 3 8 2 6 2" xfId="5605" xr:uid="{00000000-0005-0000-0000-0000DA370000}"/>
    <cellStyle name="Normal 3 8 2 6 2 2" xfId="12801" xr:uid="{00000000-0005-0000-0000-0000DB370000}"/>
    <cellStyle name="Normal 3 8 2 6 3" xfId="9203" xr:uid="{00000000-0005-0000-0000-0000DC370000}"/>
    <cellStyle name="Normal 3 8 2 7" xfId="3853" xr:uid="{00000000-0005-0000-0000-0000DD370000}"/>
    <cellStyle name="Normal 3 8 2 7 2" xfId="11049" xr:uid="{00000000-0005-0000-0000-0000DE370000}"/>
    <cellStyle name="Normal 3 8 2 8" xfId="7451" xr:uid="{00000000-0005-0000-0000-0000DF370000}"/>
    <cellStyle name="Normal 3 8 3" xfId="318" xr:uid="{00000000-0005-0000-0000-0000E0370000}"/>
    <cellStyle name="Normal 3 8 3 2" xfId="610" xr:uid="{00000000-0005-0000-0000-0000E1370000}"/>
    <cellStyle name="Normal 3 8 3 2 2" xfId="1489" xr:uid="{00000000-0005-0000-0000-0000E2370000}"/>
    <cellStyle name="Normal 3 8 3 2 2 2" xfId="3241" xr:uid="{00000000-0005-0000-0000-0000E3370000}"/>
    <cellStyle name="Normal 3 8 3 2 2 2 2" xfId="6839" xr:uid="{00000000-0005-0000-0000-0000E4370000}"/>
    <cellStyle name="Normal 3 8 3 2 2 2 2 2" xfId="14035" xr:uid="{00000000-0005-0000-0000-0000E5370000}"/>
    <cellStyle name="Normal 3 8 3 2 2 2 3" xfId="10437" xr:uid="{00000000-0005-0000-0000-0000E6370000}"/>
    <cellStyle name="Normal 3 8 3 2 2 3" xfId="5087" xr:uid="{00000000-0005-0000-0000-0000E7370000}"/>
    <cellStyle name="Normal 3 8 3 2 2 3 2" xfId="12283" xr:uid="{00000000-0005-0000-0000-0000E8370000}"/>
    <cellStyle name="Normal 3 8 3 2 2 4" xfId="8685" xr:uid="{00000000-0005-0000-0000-0000E9370000}"/>
    <cellStyle name="Normal 3 8 3 2 3" xfId="2365" xr:uid="{00000000-0005-0000-0000-0000EA370000}"/>
    <cellStyle name="Normal 3 8 3 2 3 2" xfId="5963" xr:uid="{00000000-0005-0000-0000-0000EB370000}"/>
    <cellStyle name="Normal 3 8 3 2 3 2 2" xfId="13159" xr:uid="{00000000-0005-0000-0000-0000EC370000}"/>
    <cellStyle name="Normal 3 8 3 2 3 3" xfId="9561" xr:uid="{00000000-0005-0000-0000-0000ED370000}"/>
    <cellStyle name="Normal 3 8 3 2 4" xfId="4211" xr:uid="{00000000-0005-0000-0000-0000EE370000}"/>
    <cellStyle name="Normal 3 8 3 2 4 2" xfId="11407" xr:uid="{00000000-0005-0000-0000-0000EF370000}"/>
    <cellStyle name="Normal 3 8 3 2 5" xfId="7809" xr:uid="{00000000-0005-0000-0000-0000F0370000}"/>
    <cellStyle name="Normal 3 8 3 3" xfId="905" xr:uid="{00000000-0005-0000-0000-0000F1370000}"/>
    <cellStyle name="Normal 3 8 3 3 2" xfId="1781" xr:uid="{00000000-0005-0000-0000-0000F2370000}"/>
    <cellStyle name="Normal 3 8 3 3 2 2" xfId="3533" xr:uid="{00000000-0005-0000-0000-0000F3370000}"/>
    <cellStyle name="Normal 3 8 3 3 2 2 2" xfId="7131" xr:uid="{00000000-0005-0000-0000-0000F4370000}"/>
    <cellStyle name="Normal 3 8 3 3 2 2 2 2" xfId="14327" xr:uid="{00000000-0005-0000-0000-0000F5370000}"/>
    <cellStyle name="Normal 3 8 3 3 2 2 3" xfId="10729" xr:uid="{00000000-0005-0000-0000-0000F6370000}"/>
    <cellStyle name="Normal 3 8 3 3 2 3" xfId="5379" xr:uid="{00000000-0005-0000-0000-0000F7370000}"/>
    <cellStyle name="Normal 3 8 3 3 2 3 2" xfId="12575" xr:uid="{00000000-0005-0000-0000-0000F8370000}"/>
    <cellStyle name="Normal 3 8 3 3 2 4" xfId="8977" xr:uid="{00000000-0005-0000-0000-0000F9370000}"/>
    <cellStyle name="Normal 3 8 3 3 3" xfId="2657" xr:uid="{00000000-0005-0000-0000-0000FA370000}"/>
    <cellStyle name="Normal 3 8 3 3 3 2" xfId="6255" xr:uid="{00000000-0005-0000-0000-0000FB370000}"/>
    <cellStyle name="Normal 3 8 3 3 3 2 2" xfId="13451" xr:uid="{00000000-0005-0000-0000-0000FC370000}"/>
    <cellStyle name="Normal 3 8 3 3 3 3" xfId="9853" xr:uid="{00000000-0005-0000-0000-0000FD370000}"/>
    <cellStyle name="Normal 3 8 3 3 4" xfId="4503" xr:uid="{00000000-0005-0000-0000-0000FE370000}"/>
    <cellStyle name="Normal 3 8 3 3 4 2" xfId="11699" xr:uid="{00000000-0005-0000-0000-0000FF370000}"/>
    <cellStyle name="Normal 3 8 3 3 5" xfId="8101" xr:uid="{00000000-0005-0000-0000-000000380000}"/>
    <cellStyle name="Normal 3 8 3 4" xfId="1197" xr:uid="{00000000-0005-0000-0000-000001380000}"/>
    <cellStyle name="Normal 3 8 3 4 2" xfId="2949" xr:uid="{00000000-0005-0000-0000-000002380000}"/>
    <cellStyle name="Normal 3 8 3 4 2 2" xfId="6547" xr:uid="{00000000-0005-0000-0000-000003380000}"/>
    <cellStyle name="Normal 3 8 3 4 2 2 2" xfId="13743" xr:uid="{00000000-0005-0000-0000-000004380000}"/>
    <cellStyle name="Normal 3 8 3 4 2 3" xfId="10145" xr:uid="{00000000-0005-0000-0000-000005380000}"/>
    <cellStyle name="Normal 3 8 3 4 3" xfId="4795" xr:uid="{00000000-0005-0000-0000-000006380000}"/>
    <cellStyle name="Normal 3 8 3 4 3 2" xfId="11991" xr:uid="{00000000-0005-0000-0000-000007380000}"/>
    <cellStyle name="Normal 3 8 3 4 4" xfId="8393" xr:uid="{00000000-0005-0000-0000-000008380000}"/>
    <cellStyle name="Normal 3 8 3 5" xfId="2073" xr:uid="{00000000-0005-0000-0000-000009380000}"/>
    <cellStyle name="Normal 3 8 3 5 2" xfId="5671" xr:uid="{00000000-0005-0000-0000-00000A380000}"/>
    <cellStyle name="Normal 3 8 3 5 2 2" xfId="12867" xr:uid="{00000000-0005-0000-0000-00000B380000}"/>
    <cellStyle name="Normal 3 8 3 5 3" xfId="9269" xr:uid="{00000000-0005-0000-0000-00000C380000}"/>
    <cellStyle name="Normal 3 8 3 6" xfId="3919" xr:uid="{00000000-0005-0000-0000-00000D380000}"/>
    <cellStyle name="Normal 3 8 3 6 2" xfId="11115" xr:uid="{00000000-0005-0000-0000-00000E380000}"/>
    <cellStyle name="Normal 3 8 3 7" xfId="7517" xr:uid="{00000000-0005-0000-0000-00000F380000}"/>
    <cellStyle name="Normal 3 8 4" xfId="464" xr:uid="{00000000-0005-0000-0000-000010380000}"/>
    <cellStyle name="Normal 3 8 4 2" xfId="1343" xr:uid="{00000000-0005-0000-0000-000011380000}"/>
    <cellStyle name="Normal 3 8 4 2 2" xfId="3095" xr:uid="{00000000-0005-0000-0000-000012380000}"/>
    <cellStyle name="Normal 3 8 4 2 2 2" xfId="6693" xr:uid="{00000000-0005-0000-0000-000013380000}"/>
    <cellStyle name="Normal 3 8 4 2 2 2 2" xfId="13889" xr:uid="{00000000-0005-0000-0000-000014380000}"/>
    <cellStyle name="Normal 3 8 4 2 2 3" xfId="10291" xr:uid="{00000000-0005-0000-0000-000015380000}"/>
    <cellStyle name="Normal 3 8 4 2 3" xfId="4941" xr:uid="{00000000-0005-0000-0000-000016380000}"/>
    <cellStyle name="Normal 3 8 4 2 3 2" xfId="12137" xr:uid="{00000000-0005-0000-0000-000017380000}"/>
    <cellStyle name="Normal 3 8 4 2 4" xfId="8539" xr:uid="{00000000-0005-0000-0000-000018380000}"/>
    <cellStyle name="Normal 3 8 4 3" xfId="2219" xr:uid="{00000000-0005-0000-0000-000019380000}"/>
    <cellStyle name="Normal 3 8 4 3 2" xfId="5817" xr:uid="{00000000-0005-0000-0000-00001A380000}"/>
    <cellStyle name="Normal 3 8 4 3 2 2" xfId="13013" xr:uid="{00000000-0005-0000-0000-00001B380000}"/>
    <cellStyle name="Normal 3 8 4 3 3" xfId="9415" xr:uid="{00000000-0005-0000-0000-00001C380000}"/>
    <cellStyle name="Normal 3 8 4 4" xfId="4065" xr:uid="{00000000-0005-0000-0000-00001D380000}"/>
    <cellStyle name="Normal 3 8 4 4 2" xfId="11261" xr:uid="{00000000-0005-0000-0000-00001E380000}"/>
    <cellStyle name="Normal 3 8 4 5" xfId="7663" xr:uid="{00000000-0005-0000-0000-00001F380000}"/>
    <cellStyle name="Normal 3 8 5" xfId="759" xr:uid="{00000000-0005-0000-0000-000020380000}"/>
    <cellStyle name="Normal 3 8 5 2" xfId="1635" xr:uid="{00000000-0005-0000-0000-000021380000}"/>
    <cellStyle name="Normal 3 8 5 2 2" xfId="3387" xr:uid="{00000000-0005-0000-0000-000022380000}"/>
    <cellStyle name="Normal 3 8 5 2 2 2" xfId="6985" xr:uid="{00000000-0005-0000-0000-000023380000}"/>
    <cellStyle name="Normal 3 8 5 2 2 2 2" xfId="14181" xr:uid="{00000000-0005-0000-0000-000024380000}"/>
    <cellStyle name="Normal 3 8 5 2 2 3" xfId="10583" xr:uid="{00000000-0005-0000-0000-000025380000}"/>
    <cellStyle name="Normal 3 8 5 2 3" xfId="5233" xr:uid="{00000000-0005-0000-0000-000026380000}"/>
    <cellStyle name="Normal 3 8 5 2 3 2" xfId="12429" xr:uid="{00000000-0005-0000-0000-000027380000}"/>
    <cellStyle name="Normal 3 8 5 2 4" xfId="8831" xr:uid="{00000000-0005-0000-0000-000028380000}"/>
    <cellStyle name="Normal 3 8 5 3" xfId="2511" xr:uid="{00000000-0005-0000-0000-000029380000}"/>
    <cellStyle name="Normal 3 8 5 3 2" xfId="6109" xr:uid="{00000000-0005-0000-0000-00002A380000}"/>
    <cellStyle name="Normal 3 8 5 3 2 2" xfId="13305" xr:uid="{00000000-0005-0000-0000-00002B380000}"/>
    <cellStyle name="Normal 3 8 5 3 3" xfId="9707" xr:uid="{00000000-0005-0000-0000-00002C380000}"/>
    <cellStyle name="Normal 3 8 5 4" xfId="4357" xr:uid="{00000000-0005-0000-0000-00002D380000}"/>
    <cellStyle name="Normal 3 8 5 4 2" xfId="11553" xr:uid="{00000000-0005-0000-0000-00002E380000}"/>
    <cellStyle name="Normal 3 8 5 5" xfId="7955" xr:uid="{00000000-0005-0000-0000-00002F380000}"/>
    <cellStyle name="Normal 3 8 6" xfId="1051" xr:uid="{00000000-0005-0000-0000-000030380000}"/>
    <cellStyle name="Normal 3 8 6 2" xfId="2803" xr:uid="{00000000-0005-0000-0000-000031380000}"/>
    <cellStyle name="Normal 3 8 6 2 2" xfId="6401" xr:uid="{00000000-0005-0000-0000-000032380000}"/>
    <cellStyle name="Normal 3 8 6 2 2 2" xfId="13597" xr:uid="{00000000-0005-0000-0000-000033380000}"/>
    <cellStyle name="Normal 3 8 6 2 3" xfId="9999" xr:uid="{00000000-0005-0000-0000-000034380000}"/>
    <cellStyle name="Normal 3 8 6 3" xfId="4649" xr:uid="{00000000-0005-0000-0000-000035380000}"/>
    <cellStyle name="Normal 3 8 6 3 2" xfId="11845" xr:uid="{00000000-0005-0000-0000-000036380000}"/>
    <cellStyle name="Normal 3 8 6 4" xfId="8247" xr:uid="{00000000-0005-0000-0000-000037380000}"/>
    <cellStyle name="Normal 3 8 7" xfId="1927" xr:uid="{00000000-0005-0000-0000-000038380000}"/>
    <cellStyle name="Normal 3 8 7 2" xfId="5525" xr:uid="{00000000-0005-0000-0000-000039380000}"/>
    <cellStyle name="Normal 3 8 7 2 2" xfId="12721" xr:uid="{00000000-0005-0000-0000-00003A380000}"/>
    <cellStyle name="Normal 3 8 7 3" xfId="9123" xr:uid="{00000000-0005-0000-0000-00003B380000}"/>
    <cellStyle name="Normal 3 8 8" xfId="3693" xr:uid="{00000000-0005-0000-0000-00003C380000}"/>
    <cellStyle name="Normal 3 8 8 2" xfId="7291" xr:uid="{00000000-0005-0000-0000-00003D380000}"/>
    <cellStyle name="Normal 3 8 8 2 2" xfId="14487" xr:uid="{00000000-0005-0000-0000-00003E380000}"/>
    <cellStyle name="Normal 3 8 8 3" xfId="10889" xr:uid="{00000000-0005-0000-0000-00003F380000}"/>
    <cellStyle name="Normal 3 8 9" xfId="3773" xr:uid="{00000000-0005-0000-0000-000040380000}"/>
    <cellStyle name="Normal 3 8 9 2" xfId="10969" xr:uid="{00000000-0005-0000-0000-000041380000}"/>
    <cellStyle name="Normal 3 9" xfId="104" xr:uid="{00000000-0005-0000-0000-000042380000}"/>
    <cellStyle name="Normal 3 9 10" xfId="190" xr:uid="{00000000-0005-0000-0000-000043380000}"/>
    <cellStyle name="Normal 3 9 2" xfId="340" xr:uid="{00000000-0005-0000-0000-000044380000}"/>
    <cellStyle name="Normal 3 9 2 2" xfId="632" xr:uid="{00000000-0005-0000-0000-000045380000}"/>
    <cellStyle name="Normal 3 9 2 2 2" xfId="1511" xr:uid="{00000000-0005-0000-0000-000046380000}"/>
    <cellStyle name="Normal 3 9 2 2 2 2" xfId="3263" xr:uid="{00000000-0005-0000-0000-000047380000}"/>
    <cellStyle name="Normal 3 9 2 2 2 2 2" xfId="6861" xr:uid="{00000000-0005-0000-0000-000048380000}"/>
    <cellStyle name="Normal 3 9 2 2 2 2 2 2" xfId="14057" xr:uid="{00000000-0005-0000-0000-000049380000}"/>
    <cellStyle name="Normal 3 9 2 2 2 2 3" xfId="10459" xr:uid="{00000000-0005-0000-0000-00004A380000}"/>
    <cellStyle name="Normal 3 9 2 2 2 3" xfId="5109" xr:uid="{00000000-0005-0000-0000-00004B380000}"/>
    <cellStyle name="Normal 3 9 2 2 2 3 2" xfId="12305" xr:uid="{00000000-0005-0000-0000-00004C380000}"/>
    <cellStyle name="Normal 3 9 2 2 2 4" xfId="8707" xr:uid="{00000000-0005-0000-0000-00004D380000}"/>
    <cellStyle name="Normal 3 9 2 2 3" xfId="2387" xr:uid="{00000000-0005-0000-0000-00004E380000}"/>
    <cellStyle name="Normal 3 9 2 2 3 2" xfId="5985" xr:uid="{00000000-0005-0000-0000-00004F380000}"/>
    <cellStyle name="Normal 3 9 2 2 3 2 2" xfId="13181" xr:uid="{00000000-0005-0000-0000-000050380000}"/>
    <cellStyle name="Normal 3 9 2 2 3 3" xfId="9583" xr:uid="{00000000-0005-0000-0000-000051380000}"/>
    <cellStyle name="Normal 3 9 2 2 4" xfId="4233" xr:uid="{00000000-0005-0000-0000-000052380000}"/>
    <cellStyle name="Normal 3 9 2 2 4 2" xfId="11429" xr:uid="{00000000-0005-0000-0000-000053380000}"/>
    <cellStyle name="Normal 3 9 2 2 5" xfId="7831" xr:uid="{00000000-0005-0000-0000-000054380000}"/>
    <cellStyle name="Normal 3 9 2 3" xfId="927" xr:uid="{00000000-0005-0000-0000-000055380000}"/>
    <cellStyle name="Normal 3 9 2 3 2" xfId="1803" xr:uid="{00000000-0005-0000-0000-000056380000}"/>
    <cellStyle name="Normal 3 9 2 3 2 2" xfId="3555" xr:uid="{00000000-0005-0000-0000-000057380000}"/>
    <cellStyle name="Normal 3 9 2 3 2 2 2" xfId="7153" xr:uid="{00000000-0005-0000-0000-000058380000}"/>
    <cellStyle name="Normal 3 9 2 3 2 2 2 2" xfId="14349" xr:uid="{00000000-0005-0000-0000-000059380000}"/>
    <cellStyle name="Normal 3 9 2 3 2 2 3" xfId="10751" xr:uid="{00000000-0005-0000-0000-00005A380000}"/>
    <cellStyle name="Normal 3 9 2 3 2 3" xfId="5401" xr:uid="{00000000-0005-0000-0000-00005B380000}"/>
    <cellStyle name="Normal 3 9 2 3 2 3 2" xfId="12597" xr:uid="{00000000-0005-0000-0000-00005C380000}"/>
    <cellStyle name="Normal 3 9 2 3 2 4" xfId="8999" xr:uid="{00000000-0005-0000-0000-00005D380000}"/>
    <cellStyle name="Normal 3 9 2 3 3" xfId="2679" xr:uid="{00000000-0005-0000-0000-00005E380000}"/>
    <cellStyle name="Normal 3 9 2 3 3 2" xfId="6277" xr:uid="{00000000-0005-0000-0000-00005F380000}"/>
    <cellStyle name="Normal 3 9 2 3 3 2 2" xfId="13473" xr:uid="{00000000-0005-0000-0000-000060380000}"/>
    <cellStyle name="Normal 3 9 2 3 3 3" xfId="9875" xr:uid="{00000000-0005-0000-0000-000061380000}"/>
    <cellStyle name="Normal 3 9 2 3 4" xfId="4525" xr:uid="{00000000-0005-0000-0000-000062380000}"/>
    <cellStyle name="Normal 3 9 2 3 4 2" xfId="11721" xr:uid="{00000000-0005-0000-0000-000063380000}"/>
    <cellStyle name="Normal 3 9 2 3 5" xfId="8123" xr:uid="{00000000-0005-0000-0000-000064380000}"/>
    <cellStyle name="Normal 3 9 2 4" xfId="1219" xr:uid="{00000000-0005-0000-0000-000065380000}"/>
    <cellStyle name="Normal 3 9 2 4 2" xfId="2971" xr:uid="{00000000-0005-0000-0000-000066380000}"/>
    <cellStyle name="Normal 3 9 2 4 2 2" xfId="6569" xr:uid="{00000000-0005-0000-0000-000067380000}"/>
    <cellStyle name="Normal 3 9 2 4 2 2 2" xfId="13765" xr:uid="{00000000-0005-0000-0000-000068380000}"/>
    <cellStyle name="Normal 3 9 2 4 2 3" xfId="10167" xr:uid="{00000000-0005-0000-0000-000069380000}"/>
    <cellStyle name="Normal 3 9 2 4 3" xfId="4817" xr:uid="{00000000-0005-0000-0000-00006A380000}"/>
    <cellStyle name="Normal 3 9 2 4 3 2" xfId="12013" xr:uid="{00000000-0005-0000-0000-00006B380000}"/>
    <cellStyle name="Normal 3 9 2 4 4" xfId="8415" xr:uid="{00000000-0005-0000-0000-00006C380000}"/>
    <cellStyle name="Normal 3 9 2 5" xfId="2095" xr:uid="{00000000-0005-0000-0000-00006D380000}"/>
    <cellStyle name="Normal 3 9 2 5 2" xfId="5693" xr:uid="{00000000-0005-0000-0000-00006E380000}"/>
    <cellStyle name="Normal 3 9 2 5 2 2" xfId="12889" xr:uid="{00000000-0005-0000-0000-00006F380000}"/>
    <cellStyle name="Normal 3 9 2 5 3" xfId="9291" xr:uid="{00000000-0005-0000-0000-000070380000}"/>
    <cellStyle name="Normal 3 9 2 6" xfId="3941" xr:uid="{00000000-0005-0000-0000-000071380000}"/>
    <cellStyle name="Normal 3 9 2 6 2" xfId="11137" xr:uid="{00000000-0005-0000-0000-000072380000}"/>
    <cellStyle name="Normal 3 9 2 7" xfId="7539" xr:uid="{00000000-0005-0000-0000-000073380000}"/>
    <cellStyle name="Normal 3 9 3" xfId="486" xr:uid="{00000000-0005-0000-0000-000074380000}"/>
    <cellStyle name="Normal 3 9 3 2" xfId="1365" xr:uid="{00000000-0005-0000-0000-000075380000}"/>
    <cellStyle name="Normal 3 9 3 2 2" xfId="3117" xr:uid="{00000000-0005-0000-0000-000076380000}"/>
    <cellStyle name="Normal 3 9 3 2 2 2" xfId="6715" xr:uid="{00000000-0005-0000-0000-000077380000}"/>
    <cellStyle name="Normal 3 9 3 2 2 2 2" xfId="13911" xr:uid="{00000000-0005-0000-0000-000078380000}"/>
    <cellStyle name="Normal 3 9 3 2 2 3" xfId="10313" xr:uid="{00000000-0005-0000-0000-000079380000}"/>
    <cellStyle name="Normal 3 9 3 2 3" xfId="4963" xr:uid="{00000000-0005-0000-0000-00007A380000}"/>
    <cellStyle name="Normal 3 9 3 2 3 2" xfId="12159" xr:uid="{00000000-0005-0000-0000-00007B380000}"/>
    <cellStyle name="Normal 3 9 3 2 4" xfId="8561" xr:uid="{00000000-0005-0000-0000-00007C380000}"/>
    <cellStyle name="Normal 3 9 3 3" xfId="2241" xr:uid="{00000000-0005-0000-0000-00007D380000}"/>
    <cellStyle name="Normal 3 9 3 3 2" xfId="5839" xr:uid="{00000000-0005-0000-0000-00007E380000}"/>
    <cellStyle name="Normal 3 9 3 3 2 2" xfId="13035" xr:uid="{00000000-0005-0000-0000-00007F380000}"/>
    <cellStyle name="Normal 3 9 3 3 3" xfId="9437" xr:uid="{00000000-0005-0000-0000-000080380000}"/>
    <cellStyle name="Normal 3 9 3 4" xfId="4087" xr:uid="{00000000-0005-0000-0000-000081380000}"/>
    <cellStyle name="Normal 3 9 3 4 2" xfId="11283" xr:uid="{00000000-0005-0000-0000-000082380000}"/>
    <cellStyle name="Normal 3 9 3 5" xfId="7685" xr:uid="{00000000-0005-0000-0000-000083380000}"/>
    <cellStyle name="Normal 3 9 4" xfId="781" xr:uid="{00000000-0005-0000-0000-000084380000}"/>
    <cellStyle name="Normal 3 9 4 2" xfId="1657" xr:uid="{00000000-0005-0000-0000-000085380000}"/>
    <cellStyle name="Normal 3 9 4 2 2" xfId="3409" xr:uid="{00000000-0005-0000-0000-000086380000}"/>
    <cellStyle name="Normal 3 9 4 2 2 2" xfId="7007" xr:uid="{00000000-0005-0000-0000-000087380000}"/>
    <cellStyle name="Normal 3 9 4 2 2 2 2" xfId="14203" xr:uid="{00000000-0005-0000-0000-000088380000}"/>
    <cellStyle name="Normal 3 9 4 2 2 3" xfId="10605" xr:uid="{00000000-0005-0000-0000-000089380000}"/>
    <cellStyle name="Normal 3 9 4 2 3" xfId="5255" xr:uid="{00000000-0005-0000-0000-00008A380000}"/>
    <cellStyle name="Normal 3 9 4 2 3 2" xfId="12451" xr:uid="{00000000-0005-0000-0000-00008B380000}"/>
    <cellStyle name="Normal 3 9 4 2 4" xfId="8853" xr:uid="{00000000-0005-0000-0000-00008C380000}"/>
    <cellStyle name="Normal 3 9 4 3" xfId="2533" xr:uid="{00000000-0005-0000-0000-00008D380000}"/>
    <cellStyle name="Normal 3 9 4 3 2" xfId="6131" xr:uid="{00000000-0005-0000-0000-00008E380000}"/>
    <cellStyle name="Normal 3 9 4 3 2 2" xfId="13327" xr:uid="{00000000-0005-0000-0000-00008F380000}"/>
    <cellStyle name="Normal 3 9 4 3 3" xfId="9729" xr:uid="{00000000-0005-0000-0000-000090380000}"/>
    <cellStyle name="Normal 3 9 4 4" xfId="4379" xr:uid="{00000000-0005-0000-0000-000091380000}"/>
    <cellStyle name="Normal 3 9 4 4 2" xfId="11575" xr:uid="{00000000-0005-0000-0000-000092380000}"/>
    <cellStyle name="Normal 3 9 4 5" xfId="7977" xr:uid="{00000000-0005-0000-0000-000093380000}"/>
    <cellStyle name="Normal 3 9 5" xfId="1073" xr:uid="{00000000-0005-0000-0000-000094380000}"/>
    <cellStyle name="Normal 3 9 5 2" xfId="2825" xr:uid="{00000000-0005-0000-0000-000095380000}"/>
    <cellStyle name="Normal 3 9 5 2 2" xfId="6423" xr:uid="{00000000-0005-0000-0000-000096380000}"/>
    <cellStyle name="Normal 3 9 5 2 2 2" xfId="13619" xr:uid="{00000000-0005-0000-0000-000097380000}"/>
    <cellStyle name="Normal 3 9 5 2 3" xfId="10021" xr:uid="{00000000-0005-0000-0000-000098380000}"/>
    <cellStyle name="Normal 3 9 5 3" xfId="4671" xr:uid="{00000000-0005-0000-0000-000099380000}"/>
    <cellStyle name="Normal 3 9 5 3 2" xfId="11867" xr:uid="{00000000-0005-0000-0000-00009A380000}"/>
    <cellStyle name="Normal 3 9 5 4" xfId="8269" xr:uid="{00000000-0005-0000-0000-00009B380000}"/>
    <cellStyle name="Normal 3 9 6" xfId="1949" xr:uid="{00000000-0005-0000-0000-00009C380000}"/>
    <cellStyle name="Normal 3 9 6 2" xfId="5547" xr:uid="{00000000-0005-0000-0000-00009D380000}"/>
    <cellStyle name="Normal 3 9 6 2 2" xfId="12743" xr:uid="{00000000-0005-0000-0000-00009E380000}"/>
    <cellStyle name="Normal 3 9 6 3" xfId="9145" xr:uid="{00000000-0005-0000-0000-00009F380000}"/>
    <cellStyle name="Normal 3 9 7" xfId="3715" xr:uid="{00000000-0005-0000-0000-0000A0380000}"/>
    <cellStyle name="Normal 3 9 7 2" xfId="7313" xr:uid="{00000000-0005-0000-0000-0000A1380000}"/>
    <cellStyle name="Normal 3 9 7 2 2" xfId="14509" xr:uid="{00000000-0005-0000-0000-0000A2380000}"/>
    <cellStyle name="Normal 3 9 7 3" xfId="10911" xr:uid="{00000000-0005-0000-0000-0000A3380000}"/>
    <cellStyle name="Normal 3 9 8" xfId="3795" xr:uid="{00000000-0005-0000-0000-0000A4380000}"/>
    <cellStyle name="Normal 3 9 8 2" xfId="10991" xr:uid="{00000000-0005-0000-0000-0000A5380000}"/>
    <cellStyle name="Normal 3 9 9" xfId="7393" xr:uid="{00000000-0005-0000-0000-0000A6380000}"/>
    <cellStyle name="Normal 4" xfId="3" xr:uid="{00000000-0005-0000-0000-0000A7380000}"/>
    <cellStyle name="Normal 4 2" xfId="16" xr:uid="{00000000-0005-0000-0000-0000A8380000}"/>
    <cellStyle name="Normal 4 3" xfId="40" xr:uid="{00000000-0005-0000-0000-0000A9380000}"/>
    <cellStyle name="Normal 4 3 2" xfId="102" xr:uid="{00000000-0005-0000-0000-0000AA380000}"/>
    <cellStyle name="Normal 4 4" xfId="103" xr:uid="{00000000-0005-0000-0000-0000AB380000}"/>
    <cellStyle name="Normal 4 4 2" xfId="714" xr:uid="{00000000-0005-0000-0000-0000AC380000}"/>
    <cellStyle name="Normal 4 4 3" xfId="189" xr:uid="{00000000-0005-0000-0000-0000AD380000}"/>
    <cellStyle name="Normal 5" xfId="15" xr:uid="{00000000-0005-0000-0000-0000AE380000}"/>
    <cellStyle name="Normal 6" xfId="27" xr:uid="{00000000-0005-0000-0000-0000AF380000}"/>
    <cellStyle name="Normal 6 2" xfId="78" xr:uid="{00000000-0005-0000-0000-0000B0380000}"/>
    <cellStyle name="Normal 6 2 2" xfId="250" xr:uid="{00000000-0005-0000-0000-0000B1380000}"/>
    <cellStyle name="Normal 6 2 3" xfId="165" xr:uid="{00000000-0005-0000-0000-0000B2380000}"/>
    <cellStyle name="Normal 6 3" xfId="118" xr:uid="{00000000-0005-0000-0000-0000B3380000}"/>
    <cellStyle name="Normal 6 3 2" xfId="713" xr:uid="{00000000-0005-0000-0000-0000B4380000}"/>
    <cellStyle name="Normal 6 4" xfId="37" xr:uid="{00000000-0005-0000-0000-0000B5380000}"/>
    <cellStyle name="Normal 6 4 2" xfId="212" xr:uid="{00000000-0005-0000-0000-0000B6380000}"/>
    <cellStyle name="Normal 7" xfId="120" xr:uid="{00000000-0005-0000-0000-0000B7380000}"/>
    <cellStyle name="Percent" xfId="2" builtinId="5"/>
    <cellStyle name="Percent 2" xfId="10" xr:uid="{00000000-0005-0000-0000-0000B9380000}"/>
    <cellStyle name="TextStyle" xfId="5" xr:uid="{00000000-0005-0000-0000-0000BA380000}"/>
  </cellStyles>
  <dxfs count="0"/>
  <tableStyles count="0" defaultTableStyle="TableStyleMedium9" defaultPivotStyle="PivotStyleLight16"/>
  <colors>
    <mruColors>
      <color rgb="FFCCECFF"/>
      <color rgb="FFFFFFCC"/>
      <color rgb="FFA8F2F6"/>
      <color rgb="FFFFFF66"/>
      <color rgb="FFAFE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0"/>
  <sheetViews>
    <sheetView workbookViewId="0">
      <selection activeCell="B24" sqref="B24"/>
    </sheetView>
  </sheetViews>
  <sheetFormatPr defaultRowHeight="12.75"/>
  <cols>
    <col min="1" max="1" width="3.1640625" customWidth="1"/>
    <col min="2" max="2" width="8.5" customWidth="1"/>
    <col min="3" max="3" width="54.6640625" customWidth="1"/>
    <col min="4" max="4" width="66.1640625" customWidth="1"/>
    <col min="5" max="5" width="3.1640625" customWidth="1"/>
  </cols>
  <sheetData>
    <row r="1" spans="1:5" ht="12.75" customHeight="1">
      <c r="A1" s="40"/>
      <c r="B1" s="40"/>
      <c r="C1" s="40"/>
      <c r="D1" s="40"/>
      <c r="E1" s="40"/>
    </row>
    <row r="2" spans="1:5" ht="22.5">
      <c r="A2" s="40"/>
      <c r="B2" s="101" t="s">
        <v>66</v>
      </c>
      <c r="C2" s="101"/>
      <c r="D2" s="101"/>
      <c r="E2" s="40"/>
    </row>
    <row r="3" spans="1:5" ht="20.25">
      <c r="A3" s="40"/>
      <c r="B3" s="103" t="s">
        <v>51</v>
      </c>
      <c r="C3" s="103"/>
      <c r="D3" s="103"/>
      <c r="E3" s="40"/>
    </row>
    <row r="4" spans="1:5" ht="15">
      <c r="A4" s="40"/>
      <c r="B4" s="50"/>
      <c r="C4" s="50"/>
      <c r="D4" s="50"/>
      <c r="E4" s="40"/>
    </row>
    <row r="5" spans="1:5" ht="66.2" customHeight="1">
      <c r="A5" s="40"/>
      <c r="B5" s="102" t="s">
        <v>91</v>
      </c>
      <c r="C5" s="102"/>
      <c r="D5" s="102"/>
      <c r="E5" s="40"/>
    </row>
    <row r="6" spans="1:5" ht="15">
      <c r="A6" s="40"/>
      <c r="B6" s="50"/>
      <c r="C6" s="50"/>
      <c r="D6" s="50"/>
      <c r="E6" s="40"/>
    </row>
    <row r="7" spans="1:5" ht="15">
      <c r="A7" s="40"/>
      <c r="B7" s="50"/>
      <c r="C7" s="50"/>
      <c r="D7" s="50"/>
      <c r="E7" s="40"/>
    </row>
    <row r="8" spans="1:5" s="44" customFormat="1" ht="15.75">
      <c r="A8" s="40"/>
      <c r="B8" s="51" t="s">
        <v>29</v>
      </c>
      <c r="C8" s="51" t="s">
        <v>30</v>
      </c>
      <c r="D8" s="51" t="s">
        <v>52</v>
      </c>
      <c r="E8" s="40"/>
    </row>
    <row r="9" spans="1:5" ht="15">
      <c r="A9" s="40"/>
      <c r="B9" s="50"/>
      <c r="C9" s="50"/>
      <c r="D9" s="50"/>
      <c r="E9" s="40"/>
    </row>
    <row r="10" spans="1:5" ht="18" customHeight="1">
      <c r="A10" s="40"/>
      <c r="B10" s="54" t="s">
        <v>17</v>
      </c>
      <c r="C10" s="54" t="s">
        <v>2</v>
      </c>
      <c r="D10" s="55" t="s">
        <v>31</v>
      </c>
      <c r="E10" s="40"/>
    </row>
    <row r="11" spans="1:5" ht="19.5" customHeight="1">
      <c r="A11" s="40"/>
      <c r="B11" s="54" t="s">
        <v>32</v>
      </c>
      <c r="C11" s="54" t="s">
        <v>33</v>
      </c>
      <c r="D11" s="55" t="s">
        <v>61</v>
      </c>
      <c r="E11" s="40"/>
    </row>
    <row r="12" spans="1:5" ht="35.450000000000003" customHeight="1">
      <c r="A12" s="40"/>
      <c r="B12" s="54" t="s">
        <v>18</v>
      </c>
      <c r="C12" s="54" t="s">
        <v>3</v>
      </c>
      <c r="D12" s="55" t="s">
        <v>47</v>
      </c>
      <c r="E12" s="40"/>
    </row>
    <row r="13" spans="1:5" ht="78" customHeight="1">
      <c r="A13" s="40"/>
      <c r="B13" s="54" t="s">
        <v>11</v>
      </c>
      <c r="C13" s="54" t="s">
        <v>39</v>
      </c>
      <c r="D13" s="55" t="s">
        <v>92</v>
      </c>
      <c r="E13" s="40"/>
    </row>
    <row r="14" spans="1:5" ht="34.5" customHeight="1">
      <c r="A14" s="40"/>
      <c r="B14" s="54" t="s">
        <v>19</v>
      </c>
      <c r="C14" s="54" t="s">
        <v>40</v>
      </c>
      <c r="D14" s="55" t="s">
        <v>50</v>
      </c>
      <c r="E14" s="40"/>
    </row>
    <row r="15" spans="1:5" ht="32.25" customHeight="1">
      <c r="A15" s="40"/>
      <c r="B15" s="54" t="s">
        <v>20</v>
      </c>
      <c r="C15" s="54" t="s">
        <v>54</v>
      </c>
      <c r="D15" s="55" t="s">
        <v>56</v>
      </c>
      <c r="E15" s="40"/>
    </row>
    <row r="16" spans="1:5" ht="32.25" customHeight="1">
      <c r="A16" s="40"/>
      <c r="B16" s="54" t="s">
        <v>21</v>
      </c>
      <c r="C16" s="54" t="s">
        <v>41</v>
      </c>
      <c r="D16" s="55" t="s">
        <v>58</v>
      </c>
      <c r="E16" s="40"/>
    </row>
    <row r="17" spans="1:16" ht="21.75" customHeight="1">
      <c r="A17" s="40"/>
      <c r="B17" s="54" t="s">
        <v>22</v>
      </c>
      <c r="C17" s="54" t="s">
        <v>42</v>
      </c>
      <c r="D17" s="55" t="s">
        <v>57</v>
      </c>
      <c r="E17" s="40"/>
    </row>
    <row r="18" spans="1:16" ht="33" customHeight="1">
      <c r="A18" s="40"/>
      <c r="B18" s="54" t="s">
        <v>23</v>
      </c>
      <c r="C18" s="55" t="s">
        <v>74</v>
      </c>
      <c r="D18" s="55" t="s">
        <v>75</v>
      </c>
      <c r="E18" s="40"/>
    </row>
    <row r="19" spans="1:16" ht="21.2" customHeight="1">
      <c r="A19" s="40"/>
      <c r="B19" s="54" t="s">
        <v>34</v>
      </c>
      <c r="C19" s="54" t="s">
        <v>43</v>
      </c>
      <c r="D19" s="55" t="s">
        <v>59</v>
      </c>
      <c r="E19" s="40"/>
    </row>
    <row r="20" spans="1:16" ht="33" customHeight="1">
      <c r="A20" s="40"/>
      <c r="B20" s="54" t="s">
        <v>35</v>
      </c>
      <c r="C20" s="54" t="s">
        <v>44</v>
      </c>
      <c r="D20" s="55" t="s">
        <v>60</v>
      </c>
      <c r="E20" s="40"/>
    </row>
    <row r="21" spans="1:16" ht="35.450000000000003" customHeight="1">
      <c r="A21" s="40"/>
      <c r="B21" s="54" t="s">
        <v>36</v>
      </c>
      <c r="C21" s="54" t="s">
        <v>45</v>
      </c>
      <c r="D21" s="55" t="s">
        <v>62</v>
      </c>
      <c r="E21" s="40"/>
    </row>
    <row r="22" spans="1:16" ht="34.5" customHeight="1">
      <c r="A22" s="40"/>
      <c r="B22" s="54" t="s">
        <v>37</v>
      </c>
      <c r="C22" s="54" t="s">
        <v>46</v>
      </c>
      <c r="D22" s="55" t="s">
        <v>63</v>
      </c>
      <c r="E22" s="40"/>
    </row>
    <row r="23" spans="1:16" ht="21.2" customHeight="1">
      <c r="A23" s="40"/>
      <c r="B23" s="54" t="s">
        <v>38</v>
      </c>
      <c r="C23" s="54" t="s">
        <v>68</v>
      </c>
      <c r="D23" s="55" t="s">
        <v>69</v>
      </c>
      <c r="E23" s="40"/>
    </row>
    <row r="24" spans="1:16" ht="47.25" customHeight="1">
      <c r="A24" s="40"/>
      <c r="B24" s="54" t="s">
        <v>73</v>
      </c>
      <c r="C24" s="54" t="s">
        <v>28</v>
      </c>
      <c r="D24" s="55" t="s">
        <v>70</v>
      </c>
      <c r="E24" s="40"/>
    </row>
    <row r="25" spans="1:16" ht="15">
      <c r="A25" s="40"/>
      <c r="B25" s="50"/>
      <c r="C25" s="50"/>
      <c r="D25" s="50"/>
      <c r="E25" s="40"/>
    </row>
    <row r="26" spans="1:16" ht="36" customHeight="1">
      <c r="A26" s="40"/>
      <c r="B26" s="100" t="s">
        <v>93</v>
      </c>
      <c r="C26" s="100"/>
      <c r="D26" s="100"/>
      <c r="E26" s="40"/>
      <c r="F26" s="53"/>
      <c r="G26" s="53"/>
      <c r="H26" s="53"/>
      <c r="I26" s="53"/>
      <c r="J26" s="53"/>
      <c r="K26" s="53"/>
      <c r="L26" s="53"/>
      <c r="M26" s="53"/>
      <c r="N26" s="53"/>
      <c r="O26" s="53"/>
      <c r="P26" s="53"/>
    </row>
    <row r="27" spans="1:16" ht="31.7" customHeight="1">
      <c r="A27" s="40"/>
      <c r="B27" s="100" t="s">
        <v>64</v>
      </c>
      <c r="C27" s="100"/>
      <c r="D27" s="100"/>
      <c r="E27" s="40"/>
      <c r="F27" s="45"/>
      <c r="G27" s="5"/>
      <c r="H27" s="2"/>
      <c r="I27" s="2"/>
      <c r="J27" s="2"/>
      <c r="K27" s="2"/>
      <c r="L27" s="2"/>
      <c r="M27" s="2"/>
      <c r="N27" s="2"/>
      <c r="O27" s="2"/>
      <c r="P27" s="2"/>
    </row>
    <row r="28" spans="1:16" ht="36" customHeight="1">
      <c r="A28" s="40"/>
      <c r="B28" s="100" t="s">
        <v>65</v>
      </c>
      <c r="C28" s="100"/>
      <c r="D28" s="100"/>
      <c r="E28" s="40"/>
      <c r="F28" s="45"/>
      <c r="G28" s="5"/>
      <c r="H28" s="2"/>
      <c r="I28" s="2"/>
      <c r="J28" s="2"/>
      <c r="K28" s="2"/>
      <c r="L28" s="2"/>
      <c r="M28" s="2"/>
      <c r="N28" s="2"/>
      <c r="O28" s="2"/>
      <c r="P28" s="2"/>
    </row>
    <row r="29" spans="1:16" ht="15">
      <c r="A29" s="40"/>
      <c r="B29" s="50"/>
      <c r="C29" s="50"/>
      <c r="D29" s="50"/>
      <c r="E29" s="40"/>
    </row>
    <row r="30" spans="1:16" ht="15">
      <c r="A30" s="40"/>
      <c r="B30" s="40"/>
      <c r="C30" s="40"/>
      <c r="D30" s="40"/>
      <c r="E30" s="40"/>
    </row>
  </sheetData>
  <sheetProtection algorithmName="SHA-512" hashValue="qtKb7iFQyNaYTayj0PZf7bEkuwV69ZiwvrqisXp/YPPNfdpTNxCt2HMjEc5DJkWAoLQV8R+BlWiSfMPUFwA0Vw==" saltValue="PoCY2pqr/7m3oHjotZq1zA==" spinCount="100000" sheet="1" objects="1" scenarios="1"/>
  <mergeCells count="6">
    <mergeCell ref="B27:D27"/>
    <mergeCell ref="B28:D28"/>
    <mergeCell ref="B2:D2"/>
    <mergeCell ref="B5:D5"/>
    <mergeCell ref="B3:D3"/>
    <mergeCell ref="B26:D26"/>
  </mergeCells>
  <pageMargins left="0.7" right="0.7" top="0.75" bottom="0.75" header="0.3" footer="0.3"/>
  <pageSetup scale="71"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T509"/>
  <sheetViews>
    <sheetView tabSelected="1" defaultGridColor="0" colorId="22" zoomScaleNormal="100" workbookViewId="0">
      <pane ySplit="7" topLeftCell="A273" activePane="bottomLeft" state="frozen"/>
      <selection pane="bottomLeft" activeCell="E293" sqref="E293"/>
    </sheetView>
  </sheetViews>
  <sheetFormatPr defaultColWidth="9.6640625" defaultRowHeight="15"/>
  <cols>
    <col min="1" max="1" width="15.1640625" style="32" customWidth="1"/>
    <col min="2" max="2" width="2.6640625" style="32" bestFit="1" customWidth="1"/>
    <col min="3" max="3" width="16.6640625" style="32" bestFit="1" customWidth="1"/>
    <col min="4" max="4" width="2.1640625" style="32" bestFit="1" customWidth="1"/>
    <col min="5" max="5" width="15.1640625" style="80" bestFit="1" customWidth="1"/>
    <col min="6" max="6" width="15.1640625" style="80" customWidth="1"/>
    <col min="7" max="7" width="15.1640625" style="81" bestFit="1" customWidth="1"/>
    <col min="8" max="8" width="15.1640625" style="32" bestFit="1" customWidth="1"/>
    <col min="9" max="9" width="15.6640625" style="32" bestFit="1" customWidth="1"/>
    <col min="10" max="10" width="16" style="32" bestFit="1" customWidth="1"/>
    <col min="11" max="11" width="26.1640625" style="32" bestFit="1" customWidth="1"/>
    <col min="12" max="12" width="16.1640625" style="32" bestFit="1" customWidth="1"/>
    <col min="13" max="13" width="9.5" style="32" bestFit="1" customWidth="1"/>
    <col min="14" max="14" width="12" style="32" bestFit="1" customWidth="1"/>
    <col min="15" max="15" width="7.6640625" style="32" bestFit="1" customWidth="1"/>
    <col min="16" max="16" width="11.6640625" style="32" bestFit="1" customWidth="1"/>
    <col min="17" max="17" width="13.1640625" style="32" bestFit="1" customWidth="1"/>
    <col min="18" max="18" width="13.1640625" style="32" customWidth="1"/>
    <col min="19" max="19" width="13.1640625" style="32" bestFit="1" customWidth="1"/>
    <col min="20" max="16384" width="9.6640625" style="32"/>
  </cols>
  <sheetData>
    <row r="1" spans="1:19" s="1" customFormat="1" ht="25.5">
      <c r="A1" s="104" t="s">
        <v>67</v>
      </c>
      <c r="B1" s="104"/>
      <c r="C1" s="104"/>
      <c r="D1" s="104"/>
      <c r="E1" s="104"/>
      <c r="F1" s="104"/>
      <c r="G1" s="104"/>
      <c r="H1" s="104"/>
      <c r="I1" s="104"/>
      <c r="J1" s="104"/>
      <c r="K1" s="104"/>
      <c r="L1" s="104"/>
      <c r="M1" s="104"/>
      <c r="N1" s="104"/>
      <c r="O1" s="104"/>
      <c r="P1" s="104"/>
      <c r="Q1" s="82"/>
      <c r="R1" s="82"/>
      <c r="S1" s="82"/>
    </row>
    <row r="2" spans="1:19" s="1" customFormat="1" ht="25.5">
      <c r="A2" s="52"/>
      <c r="B2" s="52"/>
      <c r="C2" s="52"/>
      <c r="D2" s="52"/>
      <c r="E2" s="52"/>
      <c r="F2" s="56"/>
      <c r="G2" s="52"/>
      <c r="H2" s="52"/>
      <c r="I2" s="52"/>
      <c r="J2" s="52"/>
      <c r="K2" s="52"/>
      <c r="L2" s="52"/>
      <c r="M2" s="52"/>
      <c r="N2" s="67"/>
      <c r="O2" s="67"/>
      <c r="P2" s="67"/>
      <c r="Q2" s="61"/>
      <c r="R2" s="61"/>
      <c r="S2" s="61"/>
    </row>
    <row r="3" spans="1:19" s="2" customFormat="1" hidden="1">
      <c r="E3" s="22"/>
      <c r="F3" s="22"/>
      <c r="G3" s="3"/>
      <c r="J3" s="4" t="s">
        <v>48</v>
      </c>
      <c r="K3" s="4" t="s">
        <v>49</v>
      </c>
      <c r="N3" s="68"/>
      <c r="O3" s="68"/>
      <c r="P3" s="68"/>
      <c r="Q3" s="62"/>
      <c r="R3" s="62"/>
      <c r="S3" s="62"/>
    </row>
    <row r="4" spans="1:19" s="4" customFormat="1">
      <c r="E4" s="58" t="s">
        <v>1</v>
      </c>
      <c r="F4" s="58" t="s">
        <v>72</v>
      </c>
      <c r="G4" s="75" t="s">
        <v>26</v>
      </c>
      <c r="H4" s="4" t="s">
        <v>1</v>
      </c>
      <c r="I4" s="4" t="s">
        <v>27</v>
      </c>
      <c r="J4" s="4" t="s">
        <v>12</v>
      </c>
      <c r="K4" s="73" t="s">
        <v>76</v>
      </c>
      <c r="L4" s="4" t="s">
        <v>13</v>
      </c>
      <c r="M4" s="4" t="s">
        <v>14</v>
      </c>
      <c r="N4" s="69" t="s">
        <v>16</v>
      </c>
      <c r="O4" s="69"/>
      <c r="P4" s="69"/>
      <c r="Q4" s="65" t="s">
        <v>78</v>
      </c>
      <c r="R4" s="65" t="s">
        <v>89</v>
      </c>
      <c r="S4" s="65" t="s">
        <v>80</v>
      </c>
    </row>
    <row r="5" spans="1:19" s="4" customFormat="1" ht="17.649999999999999" customHeight="1">
      <c r="A5" s="4" t="s">
        <v>2</v>
      </c>
      <c r="C5" s="4" t="s">
        <v>3</v>
      </c>
      <c r="E5" s="59" t="s">
        <v>4</v>
      </c>
      <c r="F5" s="59" t="s">
        <v>71</v>
      </c>
      <c r="G5" s="76" t="s">
        <v>1</v>
      </c>
      <c r="H5" s="77" t="s">
        <v>55</v>
      </c>
      <c r="I5" s="4" t="s">
        <v>24</v>
      </c>
      <c r="J5" s="4" t="s">
        <v>85</v>
      </c>
      <c r="K5" s="74" t="s">
        <v>77</v>
      </c>
      <c r="L5" s="4" t="s">
        <v>86</v>
      </c>
      <c r="M5" s="4" t="s">
        <v>15</v>
      </c>
      <c r="N5" s="69" t="s">
        <v>9</v>
      </c>
      <c r="O5" s="69" t="s">
        <v>10</v>
      </c>
      <c r="P5" s="78" t="s">
        <v>83</v>
      </c>
      <c r="Q5" s="65" t="s">
        <v>79</v>
      </c>
      <c r="R5" s="65" t="s">
        <v>79</v>
      </c>
      <c r="S5" s="65" t="s">
        <v>81</v>
      </c>
    </row>
    <row r="6" spans="1:19" s="4" customFormat="1" ht="17.649999999999999" customHeight="1">
      <c r="E6" s="59"/>
      <c r="F6" s="59"/>
      <c r="G6" s="76"/>
      <c r="H6" s="77"/>
      <c r="J6" s="4" t="s">
        <v>84</v>
      </c>
      <c r="K6" s="74" t="s">
        <v>24</v>
      </c>
      <c r="L6" s="4" t="s">
        <v>87</v>
      </c>
      <c r="N6" s="69"/>
      <c r="O6" s="69"/>
      <c r="P6" s="78" t="s">
        <v>82</v>
      </c>
      <c r="Q6" s="65"/>
      <c r="R6" s="65"/>
      <c r="S6" s="65" t="s">
        <v>79</v>
      </c>
    </row>
    <row r="7" spans="1:19" s="2" customFormat="1">
      <c r="A7" s="7" t="s">
        <v>0</v>
      </c>
      <c r="C7" s="7" t="s">
        <v>0</v>
      </c>
      <c r="E7" s="47" t="s">
        <v>0</v>
      </c>
      <c r="F7" s="47"/>
      <c r="G7" s="9"/>
      <c r="H7" s="8" t="s">
        <v>0</v>
      </c>
      <c r="I7" s="8" t="s">
        <v>0</v>
      </c>
      <c r="J7" s="7" t="s">
        <v>0</v>
      </c>
      <c r="K7" s="7" t="s">
        <v>0</v>
      </c>
      <c r="L7" s="7" t="s">
        <v>0</v>
      </c>
      <c r="M7" s="7" t="s">
        <v>0</v>
      </c>
      <c r="N7" s="70" t="s">
        <v>0</v>
      </c>
      <c r="O7" s="70" t="s">
        <v>0</v>
      </c>
      <c r="P7" s="70" t="s">
        <v>0</v>
      </c>
      <c r="Q7" s="63"/>
      <c r="R7" s="63"/>
      <c r="S7" s="63"/>
    </row>
    <row r="8" spans="1:19" s="2" customFormat="1" hidden="1">
      <c r="A8" s="10">
        <v>19540</v>
      </c>
      <c r="C8" s="11">
        <v>1</v>
      </c>
      <c r="E8" s="47"/>
      <c r="F8" s="47"/>
      <c r="G8" s="9"/>
      <c r="H8" s="8"/>
      <c r="I8" s="8"/>
      <c r="J8" s="7"/>
      <c r="K8" s="7"/>
      <c r="L8" s="7"/>
      <c r="M8" s="7"/>
      <c r="N8" s="72"/>
      <c r="O8" s="72"/>
      <c r="P8" s="68"/>
      <c r="Q8" s="62"/>
      <c r="R8" s="62"/>
      <c r="S8" s="62"/>
    </row>
    <row r="9" spans="1:19" s="2" customFormat="1" hidden="1">
      <c r="A9" s="10">
        <v>19632</v>
      </c>
      <c r="C9" s="11">
        <v>1.06</v>
      </c>
      <c r="E9" s="47"/>
      <c r="F9" s="47"/>
      <c r="G9" s="9"/>
      <c r="H9" s="8"/>
      <c r="I9" s="8"/>
      <c r="J9" s="7"/>
      <c r="K9" s="7"/>
      <c r="L9" s="7"/>
      <c r="M9" s="7"/>
      <c r="N9" s="72">
        <f t="shared" ref="N9:N72" si="0">+(C9/C8)-1</f>
        <v>6.0000000000000053E-2</v>
      </c>
      <c r="O9" s="72">
        <f>AVERAGE(N$9:N9)</f>
        <v>6.0000000000000053E-2</v>
      </c>
      <c r="P9" s="71"/>
      <c r="Q9" s="62"/>
      <c r="R9" s="62"/>
      <c r="S9" s="62"/>
    </row>
    <row r="10" spans="1:19" s="2" customFormat="1" hidden="1">
      <c r="A10" s="10">
        <v>19724</v>
      </c>
      <c r="C10" s="11">
        <v>1.0900000000000001</v>
      </c>
      <c r="E10" s="47"/>
      <c r="F10" s="47"/>
      <c r="G10" s="9"/>
      <c r="H10" s="8"/>
      <c r="I10" s="8"/>
      <c r="J10" s="7"/>
      <c r="K10" s="7"/>
      <c r="L10" s="7"/>
      <c r="M10" s="7"/>
      <c r="N10" s="72">
        <f t="shared" si="0"/>
        <v>2.8301886792452935E-2</v>
      </c>
      <c r="O10" s="72">
        <f>AVERAGE(N$9:N10)</f>
        <v>4.4150943396226494E-2</v>
      </c>
      <c r="P10" s="71"/>
      <c r="Q10" s="62"/>
      <c r="R10" s="62"/>
      <c r="S10" s="62"/>
    </row>
    <row r="11" spans="1:19" s="2" customFormat="1" hidden="1">
      <c r="A11" s="10">
        <v>19814</v>
      </c>
      <c r="C11" s="11">
        <v>1.1299999999999999</v>
      </c>
      <c r="E11" s="47"/>
      <c r="F11" s="47"/>
      <c r="G11" s="9"/>
      <c r="H11" s="8"/>
      <c r="I11" s="8"/>
      <c r="J11" s="7"/>
      <c r="K11" s="7"/>
      <c r="L11" s="7"/>
      <c r="M11" s="7"/>
      <c r="N11" s="72">
        <f t="shared" si="0"/>
        <v>3.6697247706421798E-2</v>
      </c>
      <c r="O11" s="72">
        <f>AVERAGE(N$9:N11)</f>
        <v>4.1666378166291596E-2</v>
      </c>
      <c r="P11" s="71"/>
      <c r="Q11" s="62"/>
      <c r="R11" s="62"/>
      <c r="S11" s="62"/>
    </row>
    <row r="12" spans="1:19" s="2" customFormat="1" hidden="1">
      <c r="A12" s="10">
        <v>19905</v>
      </c>
      <c r="C12" s="11">
        <v>1.1499999999999999</v>
      </c>
      <c r="E12" s="47"/>
      <c r="F12" s="47"/>
      <c r="G12" s="9"/>
      <c r="H12" s="8"/>
      <c r="I12" s="8"/>
      <c r="J12" s="7"/>
      <c r="K12" s="7"/>
      <c r="L12" s="7"/>
      <c r="M12" s="7"/>
      <c r="N12" s="72">
        <f t="shared" si="0"/>
        <v>1.7699115044247815E-2</v>
      </c>
      <c r="O12" s="72">
        <f>AVERAGE(N$9:N12)</f>
        <v>3.567456238578065E-2</v>
      </c>
      <c r="P12" s="71"/>
      <c r="Q12" s="62"/>
      <c r="R12" s="62"/>
      <c r="S12" s="62"/>
    </row>
    <row r="13" spans="1:19" s="2" customFormat="1" hidden="1">
      <c r="A13" s="10">
        <v>19997</v>
      </c>
      <c r="C13" s="11">
        <v>1.18</v>
      </c>
      <c r="E13" s="47"/>
      <c r="F13" s="47"/>
      <c r="G13" s="9"/>
      <c r="H13" s="8"/>
      <c r="I13" s="13"/>
      <c r="J13" s="14"/>
      <c r="K13" s="7"/>
      <c r="L13" s="7"/>
      <c r="M13" s="7"/>
      <c r="N13" s="72">
        <f t="shared" si="0"/>
        <v>2.6086956521739202E-2</v>
      </c>
      <c r="O13" s="72">
        <f>AVERAGE(N$9:N13)</f>
        <v>3.3757041212972363E-2</v>
      </c>
      <c r="P13" s="71"/>
      <c r="Q13" s="62"/>
      <c r="R13" s="62"/>
      <c r="S13" s="62"/>
    </row>
    <row r="14" spans="1:19" s="2" customFormat="1" hidden="1">
      <c r="A14" s="10">
        <v>20089</v>
      </c>
      <c r="C14" s="11">
        <v>1.22</v>
      </c>
      <c r="E14" s="47"/>
      <c r="F14" s="47"/>
      <c r="G14" s="9"/>
      <c r="H14" s="8"/>
      <c r="I14" s="13"/>
      <c r="J14" s="14"/>
      <c r="K14" s="7"/>
      <c r="L14" s="7"/>
      <c r="M14" s="7"/>
      <c r="N14" s="72">
        <f t="shared" si="0"/>
        <v>3.3898305084745894E-2</v>
      </c>
      <c r="O14" s="72">
        <f>AVERAGE(N$9:N14)</f>
        <v>3.3780585191601285E-2</v>
      </c>
      <c r="P14" s="71"/>
      <c r="Q14" s="62"/>
      <c r="R14" s="62"/>
      <c r="S14" s="62"/>
    </row>
    <row r="15" spans="1:19" s="2" customFormat="1" hidden="1">
      <c r="A15" s="10">
        <v>20179</v>
      </c>
      <c r="C15" s="11">
        <v>1.23</v>
      </c>
      <c r="E15" s="47"/>
      <c r="F15" s="47"/>
      <c r="G15" s="9"/>
      <c r="H15" s="8"/>
      <c r="I15" s="13"/>
      <c r="J15" s="14"/>
      <c r="K15" s="7"/>
      <c r="L15" s="7"/>
      <c r="M15" s="7"/>
      <c r="N15" s="72">
        <f t="shared" si="0"/>
        <v>8.1967213114753079E-3</v>
      </c>
      <c r="O15" s="72">
        <f>AVERAGE(N$9:N15)</f>
        <v>3.0125747494440431E-2</v>
      </c>
      <c r="P15" s="71"/>
      <c r="Q15" s="62"/>
      <c r="R15" s="62"/>
      <c r="S15" s="62"/>
    </row>
    <row r="16" spans="1:19" s="2" customFormat="1" hidden="1">
      <c r="A16" s="10">
        <v>20270</v>
      </c>
      <c r="C16" s="11">
        <v>1.27</v>
      </c>
      <c r="E16" s="47"/>
      <c r="F16" s="47"/>
      <c r="G16" s="9"/>
      <c r="H16" s="8"/>
      <c r="I16" s="13"/>
      <c r="J16" s="14"/>
      <c r="K16" s="7"/>
      <c r="L16" s="7"/>
      <c r="M16" s="7"/>
      <c r="N16" s="72">
        <f t="shared" si="0"/>
        <v>3.2520325203251987E-2</v>
      </c>
      <c r="O16" s="72">
        <f>AVERAGE(N$9:N16)</f>
        <v>3.0425069708041874E-2</v>
      </c>
      <c r="P16" s="71"/>
      <c r="Q16" s="62"/>
      <c r="R16" s="62"/>
      <c r="S16" s="62"/>
    </row>
    <row r="17" spans="1:19" s="2" customFormat="1" hidden="1">
      <c r="A17" s="10">
        <v>20362</v>
      </c>
      <c r="C17" s="11">
        <v>1.27</v>
      </c>
      <c r="E17" s="47"/>
      <c r="F17" s="47"/>
      <c r="G17" s="9"/>
      <c r="H17" s="8"/>
      <c r="I17" s="13"/>
      <c r="J17" s="14"/>
      <c r="K17" s="7"/>
      <c r="L17" s="7"/>
      <c r="M17" s="7"/>
      <c r="N17" s="72">
        <f t="shared" si="0"/>
        <v>0</v>
      </c>
      <c r="O17" s="72">
        <f>AVERAGE(N$9:N17)</f>
        <v>2.7044506407148332E-2</v>
      </c>
      <c r="P17" s="71"/>
      <c r="Q17" s="62"/>
      <c r="R17" s="62"/>
      <c r="S17" s="62"/>
    </row>
    <row r="18" spans="1:19" s="2" customFormat="1" hidden="1">
      <c r="A18" s="10">
        <v>20454</v>
      </c>
      <c r="C18" s="11">
        <v>1.29</v>
      </c>
      <c r="E18" s="47"/>
      <c r="F18" s="47"/>
      <c r="G18" s="9"/>
      <c r="H18" s="8"/>
      <c r="I18" s="13"/>
      <c r="J18" s="14"/>
      <c r="K18" s="7"/>
      <c r="L18" s="7"/>
      <c r="M18" s="7"/>
      <c r="N18" s="72">
        <f t="shared" si="0"/>
        <v>1.5748031496062964E-2</v>
      </c>
      <c r="O18" s="72">
        <f>AVERAGE(N$9:N18)</f>
        <v>2.5914858916039795E-2</v>
      </c>
      <c r="P18" s="71"/>
      <c r="Q18" s="62"/>
      <c r="R18" s="62"/>
      <c r="S18" s="62"/>
    </row>
    <row r="19" spans="1:19" s="2" customFormat="1" hidden="1">
      <c r="A19" s="10">
        <v>20545</v>
      </c>
      <c r="C19" s="11">
        <v>1.33</v>
      </c>
      <c r="E19" s="47"/>
      <c r="F19" s="47"/>
      <c r="G19" s="9"/>
      <c r="H19" s="8"/>
      <c r="I19" s="13"/>
      <c r="J19" s="14"/>
      <c r="K19" s="7"/>
      <c r="L19" s="7"/>
      <c r="M19" s="7"/>
      <c r="N19" s="72">
        <f t="shared" si="0"/>
        <v>3.1007751937984551E-2</v>
      </c>
      <c r="O19" s="72">
        <f>AVERAGE(N$9:N19)</f>
        <v>2.6377849190762047E-2</v>
      </c>
      <c r="P19" s="71"/>
      <c r="Q19" s="62"/>
      <c r="R19" s="62"/>
      <c r="S19" s="62"/>
    </row>
    <row r="20" spans="1:19" s="2" customFormat="1" hidden="1">
      <c r="A20" s="10">
        <v>20636</v>
      </c>
      <c r="C20" s="11">
        <v>1.32</v>
      </c>
      <c r="E20" s="48">
        <f t="shared" ref="E20:E51" si="1">ROUND((AVERAGEA(C8:C19)*0.055/4),3)+K20</f>
        <v>1.6E-2</v>
      </c>
      <c r="F20" s="48"/>
      <c r="G20" s="16"/>
      <c r="H20" s="8"/>
      <c r="I20" s="13">
        <f t="shared" ref="I20:I28" si="2">AVERAGEA(C8:C19)</f>
        <v>1.1849999999999998</v>
      </c>
      <c r="J20" s="14">
        <f t="shared" ref="J20:J83" si="3">+I20/C20</f>
        <v>0.8977272727272726</v>
      </c>
      <c r="K20" s="7"/>
      <c r="L20" s="7"/>
      <c r="M20" s="7"/>
      <c r="N20" s="72">
        <f t="shared" si="0"/>
        <v>-7.5187969924812581E-3</v>
      </c>
      <c r="O20" s="72">
        <f>AVERAGE(N$9:N20)</f>
        <v>2.355312867549177E-2</v>
      </c>
      <c r="P20" s="71"/>
      <c r="Q20" s="62"/>
      <c r="R20" s="62"/>
      <c r="S20" s="62"/>
    </row>
    <row r="21" spans="1:19" s="2" customFormat="1" hidden="1">
      <c r="A21" s="10">
        <v>20728</v>
      </c>
      <c r="C21" s="11">
        <v>1.29</v>
      </c>
      <c r="E21" s="48">
        <f t="shared" si="1"/>
        <v>1.7000000000000001E-2</v>
      </c>
      <c r="F21" s="48"/>
      <c r="G21" s="16"/>
      <c r="H21" s="8"/>
      <c r="I21" s="13">
        <f t="shared" si="2"/>
        <v>1.2116666666666664</v>
      </c>
      <c r="J21" s="14">
        <f t="shared" si="3"/>
        <v>0.93927648578811351</v>
      </c>
      <c r="K21" s="7"/>
      <c r="L21" s="7"/>
      <c r="M21" s="7"/>
      <c r="N21" s="72">
        <f t="shared" si="0"/>
        <v>-2.2727272727272707E-2</v>
      </c>
      <c r="O21" s="72">
        <f>AVERAGE(N$9:N21)</f>
        <v>1.9993097798356042E-2</v>
      </c>
      <c r="P21" s="71"/>
      <c r="Q21" s="62"/>
      <c r="R21" s="62"/>
      <c r="S21" s="62"/>
    </row>
    <row r="22" spans="1:19" s="2" customFormat="1" hidden="1">
      <c r="A22" s="10">
        <v>20820</v>
      </c>
      <c r="C22" s="11">
        <v>1.3</v>
      </c>
      <c r="E22" s="48">
        <f t="shared" si="1"/>
        <v>1.7000000000000001E-2</v>
      </c>
      <c r="F22" s="48"/>
      <c r="G22" s="16"/>
      <c r="H22" s="8"/>
      <c r="I22" s="13">
        <f t="shared" si="2"/>
        <v>1.2308333333333332</v>
      </c>
      <c r="J22" s="14">
        <f t="shared" si="3"/>
        <v>0.94679487179487165</v>
      </c>
      <c r="K22" s="7"/>
      <c r="L22" s="7"/>
      <c r="M22" s="7"/>
      <c r="N22" s="72">
        <f t="shared" si="0"/>
        <v>7.7519379844961378E-3</v>
      </c>
      <c r="O22" s="72">
        <f>AVERAGE(N$9:N22)</f>
        <v>1.9118729240223193E-2</v>
      </c>
      <c r="P22" s="71"/>
      <c r="Q22" s="62"/>
      <c r="R22" s="62"/>
      <c r="S22" s="62"/>
    </row>
    <row r="23" spans="1:19" s="2" customFormat="1" hidden="1">
      <c r="A23" s="10">
        <v>20910</v>
      </c>
      <c r="C23" s="11">
        <v>1.28</v>
      </c>
      <c r="E23" s="48">
        <f t="shared" si="1"/>
        <v>1.7000000000000001E-2</v>
      </c>
      <c r="F23" s="48"/>
      <c r="G23" s="16"/>
      <c r="H23" s="8"/>
      <c r="I23" s="13">
        <f t="shared" si="2"/>
        <v>1.2483333333333333</v>
      </c>
      <c r="J23" s="14">
        <f t="shared" si="3"/>
        <v>0.97526041666666663</v>
      </c>
      <c r="K23" s="7"/>
      <c r="L23" s="7"/>
      <c r="M23" s="7"/>
      <c r="N23" s="72">
        <f t="shared" si="0"/>
        <v>-1.5384615384615441E-2</v>
      </c>
      <c r="O23" s="72">
        <f>AVERAGE(N$9:N23)</f>
        <v>1.681850626523395E-2</v>
      </c>
      <c r="P23" s="71"/>
      <c r="Q23" s="62"/>
      <c r="R23" s="62"/>
      <c r="S23" s="62"/>
    </row>
    <row r="24" spans="1:19" s="2" customFormat="1" hidden="1">
      <c r="A24" s="10">
        <v>21001</v>
      </c>
      <c r="C24" s="11">
        <v>1.33</v>
      </c>
      <c r="E24" s="48">
        <f t="shared" si="1"/>
        <v>1.7000000000000001E-2</v>
      </c>
      <c r="F24" s="48"/>
      <c r="G24" s="16"/>
      <c r="H24" s="8"/>
      <c r="I24" s="13">
        <f t="shared" si="2"/>
        <v>1.2608333333333335</v>
      </c>
      <c r="J24" s="14">
        <f t="shared" si="3"/>
        <v>0.94799498746867172</v>
      </c>
      <c r="K24" s="7"/>
      <c r="L24" s="7"/>
      <c r="M24" s="7"/>
      <c r="N24" s="72">
        <f t="shared" si="0"/>
        <v>3.90625E-2</v>
      </c>
      <c r="O24" s="72">
        <f>AVERAGE(N$9:N24)</f>
        <v>1.8208755873656828E-2</v>
      </c>
      <c r="P24" s="71"/>
      <c r="Q24" s="62"/>
      <c r="R24" s="62"/>
      <c r="S24" s="62"/>
    </row>
    <row r="25" spans="1:19" s="2" customFormat="1" hidden="1">
      <c r="A25" s="10">
        <v>21093</v>
      </c>
      <c r="C25" s="11">
        <v>1.27</v>
      </c>
      <c r="E25" s="48">
        <f t="shared" si="1"/>
        <v>1.7999999999999999E-2</v>
      </c>
      <c r="F25" s="48"/>
      <c r="G25" s="16"/>
      <c r="H25" s="8"/>
      <c r="I25" s="13">
        <f t="shared" si="2"/>
        <v>1.2758333333333332</v>
      </c>
      <c r="J25" s="14">
        <f t="shared" si="3"/>
        <v>1.0045931758530182</v>
      </c>
      <c r="K25" s="7"/>
      <c r="L25" s="7"/>
      <c r="M25" s="7"/>
      <c r="N25" s="72">
        <f t="shared" si="0"/>
        <v>-4.5112781954887216E-2</v>
      </c>
      <c r="O25" s="72">
        <f>AVERAGE(N$9:N25)</f>
        <v>1.4483959530801296E-2</v>
      </c>
      <c r="P25" s="71"/>
      <c r="Q25" s="62"/>
      <c r="R25" s="62"/>
      <c r="S25" s="62"/>
    </row>
    <row r="26" spans="1:19" s="2" customFormat="1" hidden="1">
      <c r="A26" s="10">
        <v>21185</v>
      </c>
      <c r="C26" s="11">
        <v>1.28</v>
      </c>
      <c r="E26" s="48">
        <f t="shared" si="1"/>
        <v>1.7999999999999999E-2</v>
      </c>
      <c r="F26" s="48"/>
      <c r="G26" s="16"/>
      <c r="H26" s="8"/>
      <c r="I26" s="13">
        <f t="shared" si="2"/>
        <v>1.2833333333333332</v>
      </c>
      <c r="J26" s="14">
        <f t="shared" si="3"/>
        <v>1.0026041666666665</v>
      </c>
      <c r="K26" s="7"/>
      <c r="L26" s="7"/>
      <c r="M26" s="7"/>
      <c r="N26" s="72">
        <f t="shared" si="0"/>
        <v>7.8740157480314821E-3</v>
      </c>
      <c r="O26" s="72">
        <f>AVERAGE(N$9:N26)</f>
        <v>1.4116740431758527E-2</v>
      </c>
      <c r="P26" s="71"/>
      <c r="Q26" s="62"/>
      <c r="R26" s="62"/>
      <c r="S26" s="62"/>
    </row>
    <row r="27" spans="1:19" s="2" customFormat="1" hidden="1">
      <c r="A27" s="10">
        <v>21276</v>
      </c>
      <c r="C27" s="11">
        <v>1.32</v>
      </c>
      <c r="E27" s="48">
        <f t="shared" si="1"/>
        <v>1.7999999999999999E-2</v>
      </c>
      <c r="F27" s="48"/>
      <c r="G27" s="16"/>
      <c r="H27" s="8"/>
      <c r="I27" s="13">
        <f t="shared" si="2"/>
        <v>1.2883333333333333</v>
      </c>
      <c r="J27" s="14">
        <f t="shared" si="3"/>
        <v>0.97601010101010099</v>
      </c>
      <c r="K27" s="7"/>
      <c r="L27" s="7"/>
      <c r="M27" s="7"/>
      <c r="N27" s="72">
        <f t="shared" si="0"/>
        <v>3.125E-2</v>
      </c>
      <c r="O27" s="72">
        <f>AVERAGE(N$9:N27)</f>
        <v>1.5018490935350185E-2</v>
      </c>
      <c r="P27" s="71"/>
      <c r="Q27" s="62"/>
      <c r="R27" s="62"/>
      <c r="S27" s="62"/>
    </row>
    <row r="28" spans="1:19" s="2" customFormat="1" hidden="1">
      <c r="A28" s="10">
        <v>21367</v>
      </c>
      <c r="C28" s="11">
        <v>1.37</v>
      </c>
      <c r="E28" s="48">
        <f t="shared" si="1"/>
        <v>1.7999999999999999E-2</v>
      </c>
      <c r="F28" s="48"/>
      <c r="G28" s="16"/>
      <c r="H28" s="8"/>
      <c r="I28" s="13">
        <f t="shared" si="2"/>
        <v>1.2958333333333332</v>
      </c>
      <c r="J28" s="14">
        <f t="shared" si="3"/>
        <v>0.94586374695863729</v>
      </c>
      <c r="K28" s="7"/>
      <c r="L28" s="7"/>
      <c r="M28" s="7"/>
      <c r="N28" s="72">
        <f t="shared" si="0"/>
        <v>3.7878787878787845E-2</v>
      </c>
      <c r="O28" s="72">
        <f>AVERAGE(N$9:N28)</f>
        <v>1.6161505782522068E-2</v>
      </c>
      <c r="P28" s="71">
        <f t="shared" ref="P28:P91" si="4">+C28/C8-1</f>
        <v>0.37000000000000011</v>
      </c>
      <c r="Q28" s="62"/>
      <c r="R28" s="62"/>
      <c r="S28" s="62"/>
    </row>
    <row r="29" spans="1:19" s="2" customFormat="1" hidden="1">
      <c r="A29" s="10">
        <v>21458</v>
      </c>
      <c r="C29" s="11">
        <v>1.39</v>
      </c>
      <c r="E29" s="48">
        <f t="shared" si="1"/>
        <v>1.7999999999999999E-2</v>
      </c>
      <c r="F29" s="48"/>
      <c r="G29" s="16"/>
      <c r="H29" s="8"/>
      <c r="I29" s="13">
        <f t="shared" ref="I29:I39" si="5">AVERAGEA(C17:C28)</f>
        <v>1.3041666666666665</v>
      </c>
      <c r="J29" s="14">
        <f t="shared" si="3"/>
        <v>0.93824940047961625</v>
      </c>
      <c r="K29" s="7"/>
      <c r="L29" s="7"/>
      <c r="M29" s="7"/>
      <c r="N29" s="72">
        <f t="shared" si="0"/>
        <v>1.4598540145985162E-2</v>
      </c>
      <c r="O29" s="72">
        <f>AVERAGE(N$9:N29)</f>
        <v>1.6087078847448883E-2</v>
      </c>
      <c r="P29" s="71">
        <f t="shared" si="4"/>
        <v>0.31132075471698095</v>
      </c>
      <c r="Q29" s="62"/>
      <c r="R29" s="62"/>
      <c r="S29" s="62"/>
    </row>
    <row r="30" spans="1:19" s="2" customFormat="1" hidden="1">
      <c r="A30" s="10">
        <v>21549</v>
      </c>
      <c r="C30" s="11">
        <v>1.47</v>
      </c>
      <c r="E30" s="48">
        <f t="shared" si="1"/>
        <v>1.7999999999999999E-2</v>
      </c>
      <c r="F30" s="48"/>
      <c r="G30" s="16"/>
      <c r="H30" s="8"/>
      <c r="I30" s="13">
        <f t="shared" si="5"/>
        <v>1.3141666666666667</v>
      </c>
      <c r="J30" s="14">
        <f t="shared" si="3"/>
        <v>0.89399092970521543</v>
      </c>
      <c r="K30" s="7"/>
      <c r="L30" s="7"/>
      <c r="M30" s="7"/>
      <c r="N30" s="72">
        <f t="shared" si="0"/>
        <v>5.755395683453246E-2</v>
      </c>
      <c r="O30" s="72">
        <f>AVERAGE(N$9:N30)</f>
        <v>1.7971936937770862E-2</v>
      </c>
      <c r="P30" s="71">
        <f t="shared" si="4"/>
        <v>0.34862385321100908</v>
      </c>
      <c r="Q30" s="62"/>
      <c r="R30" s="62"/>
      <c r="S30" s="62"/>
    </row>
    <row r="31" spans="1:19" s="2" customFormat="1" hidden="1">
      <c r="A31" s="10">
        <v>21640</v>
      </c>
      <c r="C31" s="11">
        <v>1.49</v>
      </c>
      <c r="E31" s="48">
        <f t="shared" si="1"/>
        <v>1.7999999999999999E-2</v>
      </c>
      <c r="F31" s="48"/>
      <c r="G31" s="16"/>
      <c r="H31" s="8"/>
      <c r="I31" s="13">
        <f t="shared" si="5"/>
        <v>1.3291666666666668</v>
      </c>
      <c r="J31" s="14">
        <f t="shared" si="3"/>
        <v>0.89205816554809858</v>
      </c>
      <c r="K31" s="7"/>
      <c r="L31" s="7"/>
      <c r="M31" s="7"/>
      <c r="N31" s="72">
        <f t="shared" si="0"/>
        <v>1.3605442176870763E-2</v>
      </c>
      <c r="O31" s="72">
        <f>AVERAGE(N$9:N31)</f>
        <v>1.7782089339470859E-2</v>
      </c>
      <c r="P31" s="71">
        <f t="shared" si="4"/>
        <v>0.31858407079646023</v>
      </c>
      <c r="Q31" s="62"/>
      <c r="R31" s="62"/>
      <c r="S31" s="62"/>
    </row>
    <row r="32" spans="1:19" s="2" customFormat="1" hidden="1">
      <c r="A32" s="10">
        <v>21731</v>
      </c>
      <c r="C32" s="11">
        <v>1.49</v>
      </c>
      <c r="E32" s="48">
        <f t="shared" si="1"/>
        <v>1.7999999999999999E-2</v>
      </c>
      <c r="F32" s="48"/>
      <c r="G32" s="16"/>
      <c r="H32" s="8"/>
      <c r="I32" s="13">
        <f t="shared" si="5"/>
        <v>1.3425000000000002</v>
      </c>
      <c r="J32" s="14">
        <f t="shared" si="3"/>
        <v>0.90100671140939614</v>
      </c>
      <c r="K32" s="7"/>
      <c r="L32" s="7"/>
      <c r="M32" s="7"/>
      <c r="N32" s="72">
        <f t="shared" si="0"/>
        <v>0</v>
      </c>
      <c r="O32" s="72">
        <f>AVERAGE(N$9:N32)</f>
        <v>1.704116895032624E-2</v>
      </c>
      <c r="P32" s="71">
        <f t="shared" si="4"/>
        <v>0.29565217391304355</v>
      </c>
      <c r="Q32" s="62"/>
      <c r="R32" s="62"/>
      <c r="S32" s="62"/>
    </row>
    <row r="33" spans="1:19" s="2" customFormat="1" hidden="1">
      <c r="A33" s="10">
        <v>21822</v>
      </c>
      <c r="C33" s="11">
        <v>1.47</v>
      </c>
      <c r="E33" s="48">
        <f t="shared" si="1"/>
        <v>1.9E-2</v>
      </c>
      <c r="F33" s="48"/>
      <c r="G33" s="16"/>
      <c r="H33" s="8"/>
      <c r="I33" s="13">
        <f t="shared" si="5"/>
        <v>1.3566666666666667</v>
      </c>
      <c r="J33" s="14">
        <f t="shared" si="3"/>
        <v>0.92290249433106575</v>
      </c>
      <c r="K33" s="7"/>
      <c r="L33" s="7"/>
      <c r="M33" s="7"/>
      <c r="N33" s="72">
        <f t="shared" si="0"/>
        <v>-1.3422818791946289E-2</v>
      </c>
      <c r="O33" s="72">
        <f>AVERAGE(N$9:N33)</f>
        <v>1.5822609440635339E-2</v>
      </c>
      <c r="P33" s="71">
        <f t="shared" si="4"/>
        <v>0.24576271186440679</v>
      </c>
      <c r="Q33" s="62"/>
      <c r="R33" s="62"/>
      <c r="S33" s="62"/>
    </row>
    <row r="34" spans="1:19" s="2" customFormat="1" hidden="1">
      <c r="A34" s="10">
        <v>21913</v>
      </c>
      <c r="C34" s="11">
        <v>1.53</v>
      </c>
      <c r="E34" s="48">
        <f t="shared" si="1"/>
        <v>1.9E-2</v>
      </c>
      <c r="F34" s="48"/>
      <c r="G34" s="16"/>
      <c r="H34" s="8"/>
      <c r="I34" s="13">
        <f t="shared" si="5"/>
        <v>1.3716666666666668</v>
      </c>
      <c r="J34" s="14">
        <f t="shared" si="3"/>
        <v>0.89651416122004368</v>
      </c>
      <c r="K34" s="7"/>
      <c r="L34" s="7"/>
      <c r="M34" s="7"/>
      <c r="N34" s="72">
        <f t="shared" si="0"/>
        <v>4.081632653061229E-2</v>
      </c>
      <c r="O34" s="72">
        <f>AVERAGE(N$9:N34)</f>
        <v>1.6783906251788296E-2</v>
      </c>
      <c r="P34" s="71">
        <f t="shared" si="4"/>
        <v>0.25409836065573765</v>
      </c>
      <c r="Q34" s="62"/>
      <c r="R34" s="62"/>
      <c r="S34" s="62"/>
    </row>
    <row r="35" spans="1:19" s="2" customFormat="1" hidden="1">
      <c r="A35" s="10">
        <v>22004</v>
      </c>
      <c r="C35" s="11">
        <v>1.5</v>
      </c>
      <c r="E35" s="48">
        <f t="shared" si="1"/>
        <v>1.9E-2</v>
      </c>
      <c r="F35" s="48"/>
      <c r="G35" s="16"/>
      <c r="H35" s="8"/>
      <c r="I35" s="13">
        <f t="shared" si="5"/>
        <v>1.3908333333333334</v>
      </c>
      <c r="J35" s="14">
        <f t="shared" si="3"/>
        <v>0.92722222222222228</v>
      </c>
      <c r="K35" s="7"/>
      <c r="L35" s="7"/>
      <c r="M35" s="7"/>
      <c r="N35" s="72">
        <f t="shared" si="0"/>
        <v>-1.9607843137254943E-2</v>
      </c>
      <c r="O35" s="72">
        <f>AVERAGE(N$9:N35)</f>
        <v>1.5436063681823733E-2</v>
      </c>
      <c r="P35" s="71">
        <f t="shared" si="4"/>
        <v>0.21951219512195119</v>
      </c>
      <c r="Q35" s="62"/>
      <c r="R35" s="62"/>
      <c r="S35" s="62"/>
    </row>
    <row r="36" spans="1:19" s="2" customFormat="1" hidden="1">
      <c r="A36" s="10">
        <v>22095</v>
      </c>
      <c r="C36" s="11">
        <v>1.56</v>
      </c>
      <c r="E36" s="48">
        <f t="shared" si="1"/>
        <v>1.9E-2</v>
      </c>
      <c r="F36" s="48"/>
      <c r="G36" s="16"/>
      <c r="H36" s="8"/>
      <c r="I36" s="13">
        <f t="shared" si="5"/>
        <v>1.4091666666666667</v>
      </c>
      <c r="J36" s="14">
        <f t="shared" si="3"/>
        <v>0.90331196581196582</v>
      </c>
      <c r="K36" s="7"/>
      <c r="L36" s="7"/>
      <c r="M36" s="7"/>
      <c r="N36" s="72">
        <f t="shared" si="0"/>
        <v>4.0000000000000036E-2</v>
      </c>
      <c r="O36" s="72">
        <f>AVERAGE(N$9:N36)</f>
        <v>1.6313347121758602E-2</v>
      </c>
      <c r="P36" s="71">
        <f t="shared" si="4"/>
        <v>0.22834645669291342</v>
      </c>
      <c r="Q36" s="62"/>
      <c r="R36" s="62"/>
      <c r="S36" s="62"/>
    </row>
    <row r="37" spans="1:19" s="2" customFormat="1" hidden="1">
      <c r="A37" s="10">
        <v>22186</v>
      </c>
      <c r="C37" s="11">
        <v>1.53</v>
      </c>
      <c r="E37" s="48">
        <f t="shared" si="1"/>
        <v>0.02</v>
      </c>
      <c r="F37" s="48"/>
      <c r="G37" s="16"/>
      <c r="H37" s="8"/>
      <c r="I37" s="13">
        <f t="shared" si="5"/>
        <v>1.4283333333333335</v>
      </c>
      <c r="J37" s="14">
        <f t="shared" si="3"/>
        <v>0.93355119825708066</v>
      </c>
      <c r="K37" s="7"/>
      <c r="L37" s="7"/>
      <c r="M37" s="7"/>
      <c r="N37" s="72">
        <f t="shared" si="0"/>
        <v>-1.9230769230769273E-2</v>
      </c>
      <c r="O37" s="72">
        <f>AVERAGE(N$9:N37)</f>
        <v>1.5087687937188675E-2</v>
      </c>
      <c r="P37" s="71">
        <f t="shared" si="4"/>
        <v>0.20472440944881898</v>
      </c>
      <c r="Q37" s="62"/>
      <c r="R37" s="62"/>
      <c r="S37" s="62"/>
    </row>
    <row r="38" spans="1:19" s="2" customFormat="1" hidden="1">
      <c r="A38" s="10">
        <v>22277</v>
      </c>
      <c r="C38" s="11">
        <v>1.62</v>
      </c>
      <c r="E38" s="48">
        <f t="shared" si="1"/>
        <v>0.02</v>
      </c>
      <c r="F38" s="48"/>
      <c r="G38" s="16"/>
      <c r="H38" s="8"/>
      <c r="I38" s="13">
        <f t="shared" si="5"/>
        <v>1.4500000000000002</v>
      </c>
      <c r="J38" s="14">
        <f t="shared" si="3"/>
        <v>0.89506172839506182</v>
      </c>
      <c r="K38" s="7"/>
      <c r="L38" s="7"/>
      <c r="M38" s="7"/>
      <c r="N38" s="72">
        <f t="shared" si="0"/>
        <v>5.8823529411764719E-2</v>
      </c>
      <c r="O38" s="72">
        <f>AVERAGE(N$9:N38)</f>
        <v>1.6545549319674543E-2</v>
      </c>
      <c r="P38" s="71">
        <f t="shared" si="4"/>
        <v>0.2558139534883721</v>
      </c>
      <c r="Q38" s="62"/>
      <c r="R38" s="62"/>
      <c r="S38" s="62"/>
    </row>
    <row r="39" spans="1:19" s="2" customFormat="1" hidden="1">
      <c r="A39" s="10">
        <v>22368</v>
      </c>
      <c r="C39" s="11">
        <v>1.72</v>
      </c>
      <c r="E39" s="48">
        <f t="shared" si="1"/>
        <v>0.02</v>
      </c>
      <c r="F39" s="48"/>
      <c r="G39" s="16"/>
      <c r="H39" s="8"/>
      <c r="I39" s="13">
        <f t="shared" si="5"/>
        <v>1.4783333333333335</v>
      </c>
      <c r="J39" s="14">
        <f t="shared" si="3"/>
        <v>0.85949612403100784</v>
      </c>
      <c r="K39" s="7"/>
      <c r="L39" s="7"/>
      <c r="M39" s="7"/>
      <c r="N39" s="72">
        <f t="shared" si="0"/>
        <v>6.1728395061728225E-2</v>
      </c>
      <c r="O39" s="72">
        <f>AVERAGE(N$9:N39)</f>
        <v>1.8003060472644015E-2</v>
      </c>
      <c r="P39" s="71">
        <f t="shared" si="4"/>
        <v>0.29323308270676685</v>
      </c>
      <c r="Q39" s="62"/>
      <c r="R39" s="62"/>
      <c r="S39" s="62"/>
    </row>
    <row r="40" spans="1:19" s="2" customFormat="1" hidden="1">
      <c r="A40" s="10">
        <v>22459</v>
      </c>
      <c r="C40" s="11">
        <v>1.73</v>
      </c>
      <c r="E40" s="48">
        <f t="shared" si="1"/>
        <v>2.1000000000000001E-2</v>
      </c>
      <c r="F40" s="48"/>
      <c r="G40" s="16"/>
      <c r="H40" s="8"/>
      <c r="I40" s="13">
        <f t="shared" ref="I40:I63" si="6">AVERAGEA(C28:C39)</f>
        <v>1.5116666666666665</v>
      </c>
      <c r="J40" s="14">
        <f t="shared" si="3"/>
        <v>0.87379576107899803</v>
      </c>
      <c r="K40" s="7"/>
      <c r="L40" s="7"/>
      <c r="M40" s="7"/>
      <c r="N40" s="72">
        <f t="shared" si="0"/>
        <v>5.8139534883721034E-3</v>
      </c>
      <c r="O40" s="72">
        <f>AVERAGE(N$9:N40)</f>
        <v>1.7622150879385519E-2</v>
      </c>
      <c r="P40" s="71">
        <f>+C40/C20-1</f>
        <v>0.31060606060606055</v>
      </c>
      <c r="Q40" s="62"/>
      <c r="R40" s="62"/>
      <c r="S40" s="62"/>
    </row>
    <row r="41" spans="1:19" s="2" customFormat="1" hidden="1">
      <c r="A41" s="10">
        <v>22550</v>
      </c>
      <c r="C41" s="11">
        <v>1.77</v>
      </c>
      <c r="E41" s="48">
        <f t="shared" si="1"/>
        <v>2.1000000000000001E-2</v>
      </c>
      <c r="F41" s="48"/>
      <c r="G41" s="16"/>
      <c r="H41" s="8"/>
      <c r="I41" s="13">
        <f t="shared" si="6"/>
        <v>1.5416666666666667</v>
      </c>
      <c r="J41" s="14">
        <f t="shared" si="3"/>
        <v>0.87099811676082861</v>
      </c>
      <c r="K41" s="7"/>
      <c r="L41" s="7"/>
      <c r="M41" s="7"/>
      <c r="N41" s="72">
        <f t="shared" si="0"/>
        <v>2.3121387283236983E-2</v>
      </c>
      <c r="O41" s="72">
        <f>AVERAGE(N$9:N41)</f>
        <v>1.7788794406774958E-2</v>
      </c>
      <c r="P41" s="71">
        <f t="shared" si="4"/>
        <v>0.37209302325581395</v>
      </c>
      <c r="Q41" s="62"/>
      <c r="R41" s="62"/>
      <c r="S41" s="62"/>
    </row>
    <row r="42" spans="1:19" s="2" customFormat="1" hidden="1">
      <c r="A42" s="10">
        <v>22641</v>
      </c>
      <c r="C42" s="11">
        <v>1.82</v>
      </c>
      <c r="E42" s="48">
        <f t="shared" si="1"/>
        <v>2.1999999999999999E-2</v>
      </c>
      <c r="F42" s="48"/>
      <c r="G42" s="16"/>
      <c r="H42" s="8"/>
      <c r="I42" s="13">
        <f t="shared" si="6"/>
        <v>1.5733333333333333</v>
      </c>
      <c r="J42" s="14">
        <f t="shared" si="3"/>
        <v>0.8644688644688644</v>
      </c>
      <c r="K42" s="7"/>
      <c r="L42" s="7"/>
      <c r="M42" s="7"/>
      <c r="N42" s="72">
        <f t="shared" si="0"/>
        <v>2.8248587570621542E-2</v>
      </c>
      <c r="O42" s="72">
        <f>AVERAGE(N$9:N42)</f>
        <v>1.809643538218221E-2</v>
      </c>
      <c r="P42" s="71">
        <f t="shared" si="4"/>
        <v>0.39999999999999991</v>
      </c>
      <c r="Q42" s="62"/>
      <c r="R42" s="62"/>
      <c r="S42" s="62"/>
    </row>
    <row r="43" spans="1:19" s="2" customFormat="1" hidden="1">
      <c r="A43" s="10">
        <v>22732</v>
      </c>
      <c r="C43" s="11">
        <v>1.79</v>
      </c>
      <c r="E43" s="48">
        <f t="shared" si="1"/>
        <v>2.1999999999999999E-2</v>
      </c>
      <c r="F43" s="48"/>
      <c r="G43" s="16"/>
      <c r="H43" s="8"/>
      <c r="I43" s="13">
        <f t="shared" si="6"/>
        <v>1.6025000000000003</v>
      </c>
      <c r="J43" s="14">
        <f t="shared" si="3"/>
        <v>0.89525139664804487</v>
      </c>
      <c r="K43" s="7"/>
      <c r="L43" s="7"/>
      <c r="M43" s="7"/>
      <c r="N43" s="72">
        <f t="shared" si="0"/>
        <v>-1.6483516483516536E-2</v>
      </c>
      <c r="O43" s="72">
        <f>AVERAGE(N$9:N43)</f>
        <v>1.710843675744796E-2</v>
      </c>
      <c r="P43" s="71">
        <f t="shared" si="4"/>
        <v>0.3984375</v>
      </c>
      <c r="Q43" s="62"/>
      <c r="R43" s="62"/>
      <c r="S43" s="62"/>
    </row>
    <row r="44" spans="1:19" s="2" customFormat="1" hidden="1">
      <c r="A44" s="10">
        <v>22823</v>
      </c>
      <c r="C44" s="11">
        <v>1.57</v>
      </c>
      <c r="E44" s="48">
        <f t="shared" si="1"/>
        <v>2.1999999999999999E-2</v>
      </c>
      <c r="F44" s="48"/>
      <c r="G44" s="16"/>
      <c r="H44" s="8"/>
      <c r="I44" s="13">
        <f t="shared" si="6"/>
        <v>1.6274999999999997</v>
      </c>
      <c r="J44" s="14">
        <f t="shared" si="3"/>
        <v>1.0366242038216558</v>
      </c>
      <c r="K44" s="7"/>
      <c r="L44" s="7"/>
      <c r="M44" s="7"/>
      <c r="N44" s="72">
        <f t="shared" si="0"/>
        <v>-0.12290502793296088</v>
      </c>
      <c r="O44" s="72">
        <f>AVERAGE(N$9:N44)</f>
        <v>1.3219173849381047E-2</v>
      </c>
      <c r="P44" s="71">
        <f t="shared" si="4"/>
        <v>0.18045112781954886</v>
      </c>
      <c r="Q44" s="62"/>
      <c r="R44" s="62"/>
      <c r="S44" s="62"/>
    </row>
    <row r="45" spans="1:19" s="2" customFormat="1" hidden="1">
      <c r="A45" s="10">
        <v>22914</v>
      </c>
      <c r="C45" s="11">
        <v>1.61</v>
      </c>
      <c r="E45" s="48">
        <f t="shared" si="1"/>
        <v>2.1999999999999999E-2</v>
      </c>
      <c r="F45" s="48"/>
      <c r="G45" s="16"/>
      <c r="H45" s="8"/>
      <c r="I45" s="13">
        <f t="shared" si="6"/>
        <v>1.6341666666666665</v>
      </c>
      <c r="J45" s="14">
        <f t="shared" si="3"/>
        <v>1.0150103519668736</v>
      </c>
      <c r="K45" s="7"/>
      <c r="L45" s="7"/>
      <c r="M45" s="7"/>
      <c r="N45" s="72">
        <f t="shared" si="0"/>
        <v>2.5477707006369421E-2</v>
      </c>
      <c r="O45" s="72">
        <f>AVERAGE(N$9:N45)</f>
        <v>1.355048555632668E-2</v>
      </c>
      <c r="P45" s="71">
        <f t="shared" si="4"/>
        <v>0.26771653543307083</v>
      </c>
      <c r="Q45" s="62"/>
      <c r="R45" s="62"/>
      <c r="S45" s="62"/>
    </row>
    <row r="46" spans="1:19" s="2" customFormat="1" hidden="1">
      <c r="A46" s="10">
        <v>23005</v>
      </c>
      <c r="C46" s="11">
        <v>1.72</v>
      </c>
      <c r="E46" s="48">
        <f t="shared" si="1"/>
        <v>2.3E-2</v>
      </c>
      <c r="F46" s="48"/>
      <c r="G46" s="16"/>
      <c r="H46" s="8"/>
      <c r="I46" s="13">
        <f t="shared" si="6"/>
        <v>1.6458333333333333</v>
      </c>
      <c r="J46" s="14">
        <f t="shared" si="3"/>
        <v>0.95687984496124023</v>
      </c>
      <c r="K46" s="7"/>
      <c r="L46" s="7"/>
      <c r="M46" s="7"/>
      <c r="N46" s="72">
        <f t="shared" si="0"/>
        <v>6.8322981366459645E-2</v>
      </c>
      <c r="O46" s="72">
        <f>AVERAGE(N$9:N46)</f>
        <v>1.4991867025014389E-2</v>
      </c>
      <c r="P46" s="71">
        <f t="shared" si="4"/>
        <v>0.34375</v>
      </c>
      <c r="Q46" s="62"/>
      <c r="R46" s="62"/>
      <c r="S46" s="62"/>
    </row>
    <row r="47" spans="1:19" s="2" customFormat="1" hidden="1">
      <c r="A47" s="10">
        <v>23096</v>
      </c>
      <c r="C47" s="11">
        <v>1.76</v>
      </c>
      <c r="E47" s="48">
        <f t="shared" si="1"/>
        <v>2.3E-2</v>
      </c>
      <c r="F47" s="48"/>
      <c r="G47" s="16"/>
      <c r="H47" s="8"/>
      <c r="I47" s="13">
        <f t="shared" si="6"/>
        <v>1.6616666666666664</v>
      </c>
      <c r="J47" s="14">
        <f t="shared" si="3"/>
        <v>0.94412878787878773</v>
      </c>
      <c r="K47" s="7"/>
      <c r="L47" s="7"/>
      <c r="M47" s="7"/>
      <c r="N47" s="72">
        <f t="shared" si="0"/>
        <v>2.3255813953488413E-2</v>
      </c>
      <c r="O47" s="72">
        <f>AVERAGE(N$9:N47)</f>
        <v>1.5203763100103466E-2</v>
      </c>
      <c r="P47" s="71">
        <f t="shared" si="4"/>
        <v>0.33333333333333326</v>
      </c>
      <c r="Q47" s="62"/>
      <c r="R47" s="62"/>
      <c r="S47" s="62"/>
    </row>
    <row r="48" spans="1:19" s="2" customFormat="1" hidden="1">
      <c r="A48" s="10">
        <v>23187</v>
      </c>
      <c r="C48" s="11">
        <v>1.79</v>
      </c>
      <c r="E48" s="48">
        <f t="shared" si="1"/>
        <v>2.3E-2</v>
      </c>
      <c r="F48" s="48"/>
      <c r="G48" s="16"/>
      <c r="H48" s="8"/>
      <c r="I48" s="13">
        <f t="shared" si="6"/>
        <v>1.6833333333333333</v>
      </c>
      <c r="J48" s="14">
        <f t="shared" si="3"/>
        <v>0.94040968342644315</v>
      </c>
      <c r="K48" s="7"/>
      <c r="L48" s="7"/>
      <c r="M48" s="7"/>
      <c r="N48" s="72">
        <f t="shared" si="0"/>
        <v>1.7045454545454586E-2</v>
      </c>
      <c r="O48" s="72">
        <f>AVERAGE(N$9:N48)</f>
        <v>1.5249805386237245E-2</v>
      </c>
      <c r="P48" s="71">
        <f t="shared" si="4"/>
        <v>0.30656934306569328</v>
      </c>
      <c r="Q48" s="62"/>
      <c r="R48" s="62"/>
      <c r="S48" s="62"/>
    </row>
    <row r="49" spans="1:19" s="2" customFormat="1" hidden="1">
      <c r="A49" s="10">
        <v>23278</v>
      </c>
      <c r="C49" s="11">
        <v>1.81</v>
      </c>
      <c r="E49" s="48">
        <f t="shared" si="1"/>
        <v>2.3E-2</v>
      </c>
      <c r="F49" s="48"/>
      <c r="G49" s="16"/>
      <c r="H49" s="8"/>
      <c r="I49" s="13">
        <f t="shared" si="6"/>
        <v>1.7024999999999999</v>
      </c>
      <c r="J49" s="14">
        <f t="shared" si="3"/>
        <v>0.94060773480662974</v>
      </c>
      <c r="K49" s="7"/>
      <c r="L49" s="7"/>
      <c r="M49" s="7"/>
      <c r="N49" s="72">
        <f t="shared" si="0"/>
        <v>1.1173184357541999E-2</v>
      </c>
      <c r="O49" s="72">
        <f>AVERAGE(N$9:N49)</f>
        <v>1.5150375605049556E-2</v>
      </c>
      <c r="P49" s="71">
        <f t="shared" si="4"/>
        <v>0.30215827338129508</v>
      </c>
      <c r="Q49" s="62"/>
      <c r="R49" s="62"/>
      <c r="S49" s="62"/>
    </row>
    <row r="50" spans="1:19" s="2" customFormat="1" hidden="1">
      <c r="A50" s="10">
        <v>23369</v>
      </c>
      <c r="C50" s="11">
        <v>1.85</v>
      </c>
      <c r="E50" s="48">
        <f t="shared" si="1"/>
        <v>2.4E-2</v>
      </c>
      <c r="F50" s="48"/>
      <c r="G50" s="16"/>
      <c r="H50" s="8"/>
      <c r="I50" s="13">
        <f t="shared" si="6"/>
        <v>1.7258333333333331</v>
      </c>
      <c r="J50" s="14">
        <f t="shared" si="3"/>
        <v>0.93288288288288268</v>
      </c>
      <c r="K50" s="7"/>
      <c r="L50" s="7"/>
      <c r="M50" s="7"/>
      <c r="N50" s="72">
        <f t="shared" si="0"/>
        <v>2.2099447513812098E-2</v>
      </c>
      <c r="O50" s="72">
        <f>AVERAGE(N$9:N50)</f>
        <v>1.5315829698115331E-2</v>
      </c>
      <c r="P50" s="71">
        <f t="shared" si="4"/>
        <v>0.25850340136054428</v>
      </c>
      <c r="Q50" s="62"/>
      <c r="R50" s="62"/>
      <c r="S50" s="62"/>
    </row>
    <row r="51" spans="1:19" s="2" customFormat="1" hidden="1">
      <c r="A51" s="10">
        <v>23460</v>
      </c>
      <c r="C51" s="11">
        <v>1.91</v>
      </c>
      <c r="E51" s="48">
        <f t="shared" si="1"/>
        <v>2.4E-2</v>
      </c>
      <c r="F51" s="48"/>
      <c r="G51" s="16"/>
      <c r="H51" s="8"/>
      <c r="I51" s="13">
        <f t="shared" si="6"/>
        <v>1.7450000000000001</v>
      </c>
      <c r="J51" s="14">
        <f t="shared" si="3"/>
        <v>0.91361256544502623</v>
      </c>
      <c r="K51" s="7"/>
      <c r="L51" s="7"/>
      <c r="M51" s="7"/>
      <c r="N51" s="72">
        <f t="shared" si="0"/>
        <v>3.2432432432432323E-2</v>
      </c>
      <c r="O51" s="72">
        <f>AVERAGE(N$9:N51)</f>
        <v>1.5713890226820376E-2</v>
      </c>
      <c r="P51" s="71">
        <f t="shared" si="4"/>
        <v>0.28187919463087252</v>
      </c>
      <c r="Q51" s="62"/>
      <c r="R51" s="62"/>
      <c r="S51" s="62"/>
    </row>
    <row r="52" spans="1:19" s="2" customFormat="1" hidden="1">
      <c r="A52" s="10">
        <v>23551</v>
      </c>
      <c r="C52" s="11">
        <v>1.92</v>
      </c>
      <c r="E52" s="48">
        <f t="shared" ref="E52:E83" si="7">ROUND((AVERAGEA(C40:C51)*0.055/4),3)+K52</f>
        <v>2.4E-2</v>
      </c>
      <c r="F52" s="48"/>
      <c r="G52" s="16"/>
      <c r="H52" s="8"/>
      <c r="I52" s="13">
        <f t="shared" si="6"/>
        <v>1.7608333333333333</v>
      </c>
      <c r="J52" s="14">
        <f t="shared" si="3"/>
        <v>0.91710069444444442</v>
      </c>
      <c r="K52" s="7"/>
      <c r="L52" s="7"/>
      <c r="M52" s="7"/>
      <c r="N52" s="72">
        <f t="shared" si="0"/>
        <v>5.2356020942407877E-3</v>
      </c>
      <c r="O52" s="72">
        <f>AVERAGE(N$9:N52)</f>
        <v>1.5475747314716294E-2</v>
      </c>
      <c r="P52" s="71">
        <f t="shared" si="4"/>
        <v>0.28859060402684555</v>
      </c>
      <c r="Q52" s="62"/>
      <c r="R52" s="62"/>
      <c r="S52" s="62"/>
    </row>
    <row r="53" spans="1:19" s="2" customFormat="1" hidden="1">
      <c r="A53" s="10">
        <v>23642</v>
      </c>
      <c r="C53" s="11">
        <v>1.96</v>
      </c>
      <c r="E53" s="48">
        <f t="shared" si="7"/>
        <v>2.4E-2</v>
      </c>
      <c r="F53" s="48"/>
      <c r="G53" s="16"/>
      <c r="H53" s="8"/>
      <c r="I53" s="13">
        <f t="shared" si="6"/>
        <v>1.7766666666666666</v>
      </c>
      <c r="J53" s="14">
        <f t="shared" si="3"/>
        <v>0.90646258503401356</v>
      </c>
      <c r="K53" s="7"/>
      <c r="L53" s="7"/>
      <c r="M53" s="7"/>
      <c r="N53" s="72">
        <f t="shared" si="0"/>
        <v>2.0833333333333259E-2</v>
      </c>
      <c r="O53" s="72">
        <f>AVERAGE(N$9:N53)</f>
        <v>1.5594804781796673E-2</v>
      </c>
      <c r="P53" s="71">
        <f t="shared" si="4"/>
        <v>0.33333333333333326</v>
      </c>
      <c r="Q53" s="62"/>
      <c r="R53" s="62"/>
      <c r="S53" s="62"/>
    </row>
    <row r="54" spans="1:19" s="2" customFormat="1" hidden="1">
      <c r="A54" s="10">
        <v>23733</v>
      </c>
      <c r="C54" s="11">
        <v>1.97</v>
      </c>
      <c r="E54" s="48">
        <f t="shared" si="7"/>
        <v>2.5000000000000001E-2</v>
      </c>
      <c r="F54" s="48"/>
      <c r="G54" s="16"/>
      <c r="H54" s="8"/>
      <c r="I54" s="13">
        <f t="shared" si="6"/>
        <v>1.7925000000000004</v>
      </c>
      <c r="J54" s="14">
        <f t="shared" si="3"/>
        <v>0.90989847715736061</v>
      </c>
      <c r="K54" s="7"/>
      <c r="L54" s="7"/>
      <c r="M54" s="7"/>
      <c r="N54" s="72">
        <f t="shared" si="0"/>
        <v>5.1020408163264808E-3</v>
      </c>
      <c r="O54" s="72">
        <f>AVERAGE(N$9:N54)</f>
        <v>1.5366701217329928E-2</v>
      </c>
      <c r="P54" s="71">
        <f t="shared" si="4"/>
        <v>0.2875816993464051</v>
      </c>
      <c r="Q54" s="62"/>
      <c r="R54" s="62"/>
      <c r="S54" s="62"/>
    </row>
    <row r="55" spans="1:19" s="2" customFormat="1" hidden="1">
      <c r="A55" s="10">
        <v>23824</v>
      </c>
      <c r="C55" s="11">
        <v>2</v>
      </c>
      <c r="E55" s="48">
        <f t="shared" si="7"/>
        <v>2.5000000000000001E-2</v>
      </c>
      <c r="F55" s="48"/>
      <c r="G55" s="16"/>
      <c r="H55" s="8"/>
      <c r="I55" s="13">
        <f t="shared" si="6"/>
        <v>1.8050000000000004</v>
      </c>
      <c r="J55" s="14">
        <f t="shared" si="3"/>
        <v>0.90250000000000019</v>
      </c>
      <c r="K55" s="7"/>
      <c r="L55" s="7"/>
      <c r="M55" s="7"/>
      <c r="N55" s="72">
        <f t="shared" si="0"/>
        <v>1.5228426395939021E-2</v>
      </c>
      <c r="O55" s="72">
        <f>AVERAGE(N$9:N55)</f>
        <v>1.5363759199853527E-2</v>
      </c>
      <c r="P55" s="71">
        <f t="shared" si="4"/>
        <v>0.33333333333333326</v>
      </c>
      <c r="Q55" s="62"/>
      <c r="R55" s="62"/>
      <c r="S55" s="62"/>
    </row>
    <row r="56" spans="1:19" s="2" customFormat="1" hidden="1">
      <c r="A56" s="10">
        <v>23915</v>
      </c>
      <c r="C56" s="11">
        <v>1.96</v>
      </c>
      <c r="E56" s="48">
        <f t="shared" si="7"/>
        <v>2.5000000000000001E-2</v>
      </c>
      <c r="F56" s="48"/>
      <c r="G56" s="16"/>
      <c r="H56" s="8"/>
      <c r="I56" s="13">
        <f t="shared" si="6"/>
        <v>1.8224999999999998</v>
      </c>
      <c r="J56" s="14">
        <f t="shared" si="3"/>
        <v>0.92984693877551006</v>
      </c>
      <c r="K56" s="7"/>
      <c r="L56" s="7"/>
      <c r="M56" s="7"/>
      <c r="N56" s="72">
        <f t="shared" si="0"/>
        <v>-2.0000000000000018E-2</v>
      </c>
      <c r="O56" s="72">
        <f>AVERAGE(N$9:N56)</f>
        <v>1.4627014216523244E-2</v>
      </c>
      <c r="P56" s="71">
        <f t="shared" si="4"/>
        <v>0.25641025641025639</v>
      </c>
      <c r="Q56" s="62"/>
      <c r="R56" s="62"/>
      <c r="S56" s="62"/>
    </row>
    <row r="57" spans="1:19" s="2" customFormat="1" hidden="1">
      <c r="A57" s="10">
        <v>24006</v>
      </c>
      <c r="C57" s="11">
        <v>2.02</v>
      </c>
      <c r="E57" s="48">
        <f t="shared" si="7"/>
        <v>2.5999999999999999E-2</v>
      </c>
      <c r="F57" s="48"/>
      <c r="G57" s="16"/>
      <c r="H57" s="8"/>
      <c r="I57" s="13">
        <f t="shared" si="6"/>
        <v>1.8549999999999998</v>
      </c>
      <c r="J57" s="14">
        <f t="shared" si="3"/>
        <v>0.91831683168316824</v>
      </c>
      <c r="K57" s="7"/>
      <c r="L57" s="7"/>
      <c r="M57" s="7"/>
      <c r="N57" s="72">
        <f t="shared" si="0"/>
        <v>3.0612244897959107E-2</v>
      </c>
      <c r="O57" s="72">
        <f>AVERAGE(N$9:N57)</f>
        <v>1.4953243414103569E-2</v>
      </c>
      <c r="P57" s="71">
        <f t="shared" si="4"/>
        <v>0.3202614379084967</v>
      </c>
      <c r="Q57" s="62"/>
      <c r="R57" s="62"/>
      <c r="S57" s="62"/>
    </row>
    <row r="58" spans="1:19" s="2" customFormat="1" hidden="1">
      <c r="A58" s="10">
        <v>24097</v>
      </c>
      <c r="C58" s="11">
        <v>2.0299999999999998</v>
      </c>
      <c r="E58" s="48">
        <f t="shared" si="7"/>
        <v>2.5999999999999999E-2</v>
      </c>
      <c r="F58" s="48"/>
      <c r="G58" s="16"/>
      <c r="H58" s="8"/>
      <c r="I58" s="13">
        <f t="shared" si="6"/>
        <v>1.8891666666666664</v>
      </c>
      <c r="J58" s="14">
        <f t="shared" si="3"/>
        <v>0.930623973727422</v>
      </c>
      <c r="K58" s="7"/>
      <c r="L58" s="7"/>
      <c r="M58" s="7"/>
      <c r="N58" s="72">
        <f t="shared" si="0"/>
        <v>4.9504950495049549E-3</v>
      </c>
      <c r="O58" s="72">
        <f>AVERAGE(N$9:N58)</f>
        <v>1.4753188446811595E-2</v>
      </c>
      <c r="P58" s="71">
        <f t="shared" si="4"/>
        <v>0.25308641975308621</v>
      </c>
      <c r="Q58" s="62"/>
      <c r="R58" s="62"/>
      <c r="S58" s="62"/>
    </row>
    <row r="59" spans="1:19" s="2" customFormat="1" hidden="1">
      <c r="A59" s="10">
        <v>24188</v>
      </c>
      <c r="C59" s="11">
        <v>1.95</v>
      </c>
      <c r="E59" s="48">
        <f t="shared" si="7"/>
        <v>2.5999999999999999E-2</v>
      </c>
      <c r="F59" s="48"/>
      <c r="G59" s="16"/>
      <c r="H59" s="8"/>
      <c r="I59" s="13">
        <f t="shared" si="6"/>
        <v>1.915</v>
      </c>
      <c r="J59" s="14">
        <f t="shared" si="3"/>
        <v>0.98205128205128212</v>
      </c>
      <c r="K59" s="7"/>
      <c r="L59" s="7"/>
      <c r="M59" s="7"/>
      <c r="N59" s="72">
        <f t="shared" si="0"/>
        <v>-3.9408866995073843E-2</v>
      </c>
      <c r="O59" s="72">
        <f>AVERAGE(N$9:N59)</f>
        <v>1.3691187359715803E-2</v>
      </c>
      <c r="P59" s="71">
        <f t="shared" si="4"/>
        <v>0.13372093023255816</v>
      </c>
      <c r="Q59" s="62"/>
      <c r="R59" s="62"/>
      <c r="S59" s="62"/>
    </row>
    <row r="60" spans="1:19" s="2" customFormat="1" hidden="1">
      <c r="A60" s="10">
        <v>24279</v>
      </c>
      <c r="C60" s="11">
        <v>1.91</v>
      </c>
      <c r="E60" s="48">
        <f t="shared" si="7"/>
        <v>2.7E-2</v>
      </c>
      <c r="F60" s="48"/>
      <c r="G60" s="16"/>
      <c r="H60" s="8"/>
      <c r="I60" s="13">
        <f t="shared" si="6"/>
        <v>1.9308333333333334</v>
      </c>
      <c r="J60" s="14">
        <f t="shared" si="3"/>
        <v>1.0109075043630018</v>
      </c>
      <c r="K60" s="7"/>
      <c r="L60" s="7"/>
      <c r="M60" s="7"/>
      <c r="N60" s="72">
        <f t="shared" si="0"/>
        <v>-2.0512820512820551E-2</v>
      </c>
      <c r="O60" s="72">
        <f>AVERAGE(N$9:N60)</f>
        <v>1.3033417977551642E-2</v>
      </c>
      <c r="P60" s="71">
        <f t="shared" si="4"/>
        <v>0.10404624277456653</v>
      </c>
      <c r="Q60" s="62"/>
      <c r="R60" s="62"/>
      <c r="S60" s="62"/>
    </row>
    <row r="61" spans="1:19" s="2" customFormat="1" hidden="1">
      <c r="A61" s="10">
        <v>24370</v>
      </c>
      <c r="C61" s="11">
        <v>1.81</v>
      </c>
      <c r="E61" s="48">
        <f t="shared" si="7"/>
        <v>2.7E-2</v>
      </c>
      <c r="F61" s="48"/>
      <c r="G61" s="16"/>
      <c r="H61" s="8"/>
      <c r="I61" s="13">
        <f t="shared" si="6"/>
        <v>1.9408333333333332</v>
      </c>
      <c r="J61" s="14">
        <f t="shared" si="3"/>
        <v>1.0722836095764272</v>
      </c>
      <c r="K61" s="7"/>
      <c r="L61" s="7"/>
      <c r="M61" s="7"/>
      <c r="N61" s="72">
        <f t="shared" si="0"/>
        <v>-5.2356020942408321E-2</v>
      </c>
      <c r="O61" s="72">
        <f>AVERAGE(N$9:N61)</f>
        <v>1.1799654979061831E-2</v>
      </c>
      <c r="P61" s="71">
        <f t="shared" si="4"/>
        <v>2.2598870056497189E-2</v>
      </c>
      <c r="Q61" s="62"/>
      <c r="R61" s="62"/>
      <c r="S61" s="62"/>
    </row>
    <row r="62" spans="1:19" s="2" customFormat="1" hidden="1">
      <c r="A62" s="10">
        <v>24461</v>
      </c>
      <c r="C62" s="11">
        <v>1.9</v>
      </c>
      <c r="E62" s="48">
        <f t="shared" si="7"/>
        <v>2.7E-2</v>
      </c>
      <c r="F62" s="48"/>
      <c r="G62" s="16"/>
      <c r="H62" s="8"/>
      <c r="I62" s="13">
        <f t="shared" si="6"/>
        <v>1.9408333333333332</v>
      </c>
      <c r="J62" s="14">
        <f t="shared" si="3"/>
        <v>1.0214912280701753</v>
      </c>
      <c r="K62" s="7"/>
      <c r="L62" s="7"/>
      <c r="M62" s="7"/>
      <c r="N62" s="72">
        <f t="shared" si="0"/>
        <v>4.9723756906077332E-2</v>
      </c>
      <c r="O62" s="72">
        <f>AVERAGE(N$9:N62)</f>
        <v>1.2501953162895452E-2</v>
      </c>
      <c r="P62" s="71">
        <f t="shared" si="4"/>
        <v>4.39560439560438E-2</v>
      </c>
      <c r="Q62" s="62"/>
      <c r="R62" s="62"/>
      <c r="S62" s="62"/>
    </row>
    <row r="63" spans="1:19" s="2" customFormat="1" hidden="1">
      <c r="A63" s="10">
        <v>24552</v>
      </c>
      <c r="C63" s="11">
        <v>2</v>
      </c>
      <c r="E63" s="48">
        <f t="shared" si="7"/>
        <v>2.7E-2</v>
      </c>
      <c r="F63" s="48"/>
      <c r="G63" s="16"/>
      <c r="H63" s="8"/>
      <c r="I63" s="13">
        <f t="shared" si="6"/>
        <v>1.9449999999999996</v>
      </c>
      <c r="J63" s="14">
        <f t="shared" si="3"/>
        <v>0.97249999999999981</v>
      </c>
      <c r="K63" s="7"/>
      <c r="L63" s="7"/>
      <c r="M63" s="7"/>
      <c r="N63" s="72">
        <f t="shared" si="0"/>
        <v>5.2631578947368363E-2</v>
      </c>
      <c r="O63" s="72">
        <f>AVERAGE(N$9:N63)</f>
        <v>1.3231582722613142E-2</v>
      </c>
      <c r="P63" s="71">
        <f t="shared" si="4"/>
        <v>0.11731843575418988</v>
      </c>
      <c r="Q63" s="62"/>
      <c r="R63" s="62"/>
      <c r="S63" s="62"/>
    </row>
    <row r="64" spans="1:19" s="2" customFormat="1" hidden="1">
      <c r="A64" s="10">
        <v>24643</v>
      </c>
      <c r="C64" s="11">
        <v>1.98</v>
      </c>
      <c r="E64" s="48">
        <f t="shared" si="7"/>
        <v>2.7E-2</v>
      </c>
      <c r="F64" s="48"/>
      <c r="G64" s="16"/>
      <c r="H64" s="8"/>
      <c r="I64" s="13">
        <f t="shared" ref="I64:I77" si="8">AVERAGEA(C52:C63)</f>
        <v>1.9524999999999995</v>
      </c>
      <c r="J64" s="14">
        <f t="shared" si="3"/>
        <v>0.98611111111111083</v>
      </c>
      <c r="K64" s="7"/>
      <c r="L64" s="7"/>
      <c r="M64" s="7"/>
      <c r="N64" s="72">
        <f t="shared" si="0"/>
        <v>-1.0000000000000009E-2</v>
      </c>
      <c r="O64" s="72">
        <f>AVERAGE(N$9:N64)</f>
        <v>1.2816733031137907E-2</v>
      </c>
      <c r="P64" s="71">
        <f t="shared" si="4"/>
        <v>0.26114649681528657</v>
      </c>
      <c r="Q64" s="62"/>
      <c r="R64" s="62"/>
      <c r="S64" s="62"/>
    </row>
    <row r="65" spans="1:19" s="2" customFormat="1" hidden="1">
      <c r="A65" s="10">
        <v>24734</v>
      </c>
      <c r="C65" s="11">
        <v>2.02</v>
      </c>
      <c r="E65" s="48">
        <f t="shared" si="7"/>
        <v>2.7E-2</v>
      </c>
      <c r="F65" s="48"/>
      <c r="G65" s="16"/>
      <c r="H65" s="8"/>
      <c r="I65" s="13">
        <f t="shared" si="8"/>
        <v>1.9574999999999998</v>
      </c>
      <c r="J65" s="14">
        <f t="shared" si="3"/>
        <v>0.96905940594059392</v>
      </c>
      <c r="K65" s="7"/>
      <c r="L65" s="7"/>
      <c r="M65" s="7"/>
      <c r="N65" s="72">
        <f t="shared" si="0"/>
        <v>2.020202020202011E-2</v>
      </c>
      <c r="O65" s="72">
        <f>AVERAGE(N$9:N65)</f>
        <v>1.294629947273233E-2</v>
      </c>
      <c r="P65" s="71">
        <f t="shared" si="4"/>
        <v>0.25465838509316763</v>
      </c>
      <c r="Q65" s="62"/>
      <c r="R65" s="62"/>
      <c r="S65" s="62"/>
    </row>
    <row r="66" spans="1:19" s="2" customFormat="1" hidden="1">
      <c r="A66" s="10">
        <v>24825</v>
      </c>
      <c r="C66" s="11">
        <v>2</v>
      </c>
      <c r="E66" s="48">
        <f t="shared" si="7"/>
        <v>2.7E-2</v>
      </c>
      <c r="F66" s="48"/>
      <c r="G66" s="16"/>
      <c r="H66" s="8"/>
      <c r="I66" s="13">
        <f t="shared" si="8"/>
        <v>1.9624999999999997</v>
      </c>
      <c r="J66" s="14">
        <f t="shared" si="3"/>
        <v>0.98124999999999984</v>
      </c>
      <c r="K66" s="7"/>
      <c r="L66" s="7"/>
      <c r="M66" s="7"/>
      <c r="N66" s="72">
        <f t="shared" si="0"/>
        <v>-9.9009900990099098E-3</v>
      </c>
      <c r="O66" s="72">
        <f>AVERAGE(N$9:N66)</f>
        <v>1.2552380687012638E-2</v>
      </c>
      <c r="P66" s="71">
        <f t="shared" si="4"/>
        <v>0.16279069767441867</v>
      </c>
      <c r="Q66" s="62"/>
      <c r="R66" s="62"/>
      <c r="S66" s="62"/>
    </row>
    <row r="67" spans="1:19" s="2" customFormat="1" hidden="1">
      <c r="A67" s="10">
        <v>24916</v>
      </c>
      <c r="C67" s="11">
        <v>1.95</v>
      </c>
      <c r="E67" s="48">
        <f t="shared" si="7"/>
        <v>2.7E-2</v>
      </c>
      <c r="F67" s="48"/>
      <c r="G67" s="16"/>
      <c r="H67" s="8"/>
      <c r="I67" s="13">
        <f t="shared" si="8"/>
        <v>1.9649999999999999</v>
      </c>
      <c r="J67" s="14">
        <f t="shared" si="3"/>
        <v>1.0076923076923077</v>
      </c>
      <c r="K67" s="7"/>
      <c r="L67" s="7"/>
      <c r="M67" s="7"/>
      <c r="N67" s="72">
        <f t="shared" si="0"/>
        <v>-2.5000000000000022E-2</v>
      </c>
      <c r="O67" s="72">
        <f>AVERAGE(N$9:N67)</f>
        <v>1.1915899658419202E-2</v>
      </c>
      <c r="P67" s="71">
        <f t="shared" si="4"/>
        <v>0.10795454545454541</v>
      </c>
      <c r="Q67" s="62"/>
      <c r="R67" s="62"/>
      <c r="S67" s="62"/>
    </row>
    <row r="68" spans="1:19" s="2" customFormat="1" hidden="1">
      <c r="A68" s="10">
        <v>25007</v>
      </c>
      <c r="C68" s="11">
        <v>2.06</v>
      </c>
      <c r="E68" s="48">
        <f t="shared" si="7"/>
        <v>2.7E-2</v>
      </c>
      <c r="F68" s="48"/>
      <c r="G68" s="16"/>
      <c r="H68" s="8"/>
      <c r="I68" s="13">
        <f t="shared" si="8"/>
        <v>1.9608333333333332</v>
      </c>
      <c r="J68" s="14">
        <f t="shared" si="3"/>
        <v>0.95186084142394811</v>
      </c>
      <c r="K68" s="7"/>
      <c r="L68" s="7"/>
      <c r="M68" s="7"/>
      <c r="N68" s="72">
        <f t="shared" si="0"/>
        <v>5.6410256410256432E-2</v>
      </c>
      <c r="O68" s="72">
        <f>AVERAGE(N$9:N68)</f>
        <v>1.2657472270949823E-2</v>
      </c>
      <c r="P68" s="71">
        <f t="shared" si="4"/>
        <v>0.15083798882681565</v>
      </c>
      <c r="Q68" s="62"/>
      <c r="R68" s="62"/>
      <c r="S68" s="62"/>
    </row>
    <row r="69" spans="1:19" s="2" customFormat="1" hidden="1">
      <c r="A69" s="10">
        <v>25098</v>
      </c>
      <c r="C69" s="11">
        <v>2.1</v>
      </c>
      <c r="E69" s="48">
        <f t="shared" si="7"/>
        <v>2.7E-2</v>
      </c>
      <c r="F69" s="48"/>
      <c r="G69" s="16"/>
      <c r="H69" s="8"/>
      <c r="I69" s="13">
        <f t="shared" si="8"/>
        <v>1.9691666666666665</v>
      </c>
      <c r="J69" s="14">
        <f t="shared" si="3"/>
        <v>0.93769841269841259</v>
      </c>
      <c r="K69" s="7"/>
      <c r="L69" s="7"/>
      <c r="M69" s="7"/>
      <c r="N69" s="72">
        <f t="shared" si="0"/>
        <v>1.9417475728155331E-2</v>
      </c>
      <c r="O69" s="72">
        <f>AVERAGE(N$9:N69)</f>
        <v>1.2768291999756471E-2</v>
      </c>
      <c r="P69" s="71">
        <f t="shared" si="4"/>
        <v>0.16022099447513805</v>
      </c>
      <c r="Q69" s="62"/>
      <c r="R69" s="62"/>
      <c r="S69" s="62"/>
    </row>
    <row r="70" spans="1:19" s="2" customFormat="1" hidden="1">
      <c r="A70" s="10">
        <v>25189</v>
      </c>
      <c r="C70" s="11">
        <v>2.09</v>
      </c>
      <c r="E70" s="48">
        <f t="shared" si="7"/>
        <v>2.7E-2</v>
      </c>
      <c r="F70" s="48"/>
      <c r="G70" s="16"/>
      <c r="H70" s="8"/>
      <c r="I70" s="13">
        <f t="shared" si="8"/>
        <v>1.9758333333333333</v>
      </c>
      <c r="J70" s="14">
        <f t="shared" si="3"/>
        <v>0.94537480063795865</v>
      </c>
      <c r="K70" s="7"/>
      <c r="L70" s="7"/>
      <c r="M70" s="7"/>
      <c r="N70" s="72">
        <f t="shared" si="0"/>
        <v>-4.761904761904856E-3</v>
      </c>
      <c r="O70" s="72">
        <f>AVERAGE(N$9:N70)</f>
        <v>1.2485546890697417E-2</v>
      </c>
      <c r="P70" s="71">
        <f t="shared" si="4"/>
        <v>0.12972972972972951</v>
      </c>
      <c r="Q70" s="62"/>
      <c r="R70" s="62"/>
      <c r="S70" s="62"/>
    </row>
    <row r="71" spans="1:19" s="2" customFormat="1" hidden="1">
      <c r="A71" s="10">
        <v>25280</v>
      </c>
      <c r="C71" s="11">
        <v>2.0499999999999998</v>
      </c>
      <c r="E71" s="48">
        <f t="shared" si="7"/>
        <v>2.7E-2</v>
      </c>
      <c r="F71" s="48"/>
      <c r="G71" s="16"/>
      <c r="H71" s="8"/>
      <c r="I71" s="13">
        <f t="shared" si="8"/>
        <v>1.9808333333333332</v>
      </c>
      <c r="J71" s="14">
        <f t="shared" si="3"/>
        <v>0.96626016260162606</v>
      </c>
      <c r="K71" s="7"/>
      <c r="L71" s="7"/>
      <c r="M71" s="7"/>
      <c r="N71" s="72">
        <f t="shared" si="0"/>
        <v>-1.9138755980861233E-2</v>
      </c>
      <c r="O71" s="72">
        <f>AVERAGE(N$9:N71)</f>
        <v>1.1983573829244105E-2</v>
      </c>
      <c r="P71" s="71">
        <f t="shared" si="4"/>
        <v>7.3298429319371694E-2</v>
      </c>
      <c r="Q71" s="62"/>
      <c r="R71" s="62"/>
      <c r="S71" s="62"/>
    </row>
    <row r="72" spans="1:19" s="2" customFormat="1" hidden="1">
      <c r="A72" s="10">
        <v>25371</v>
      </c>
      <c r="C72" s="11">
        <v>2.0099999999999998</v>
      </c>
      <c r="E72" s="48">
        <f t="shared" si="7"/>
        <v>2.7E-2</v>
      </c>
      <c r="F72" s="48"/>
      <c r="G72" s="16"/>
      <c r="H72" s="8"/>
      <c r="I72" s="13">
        <f t="shared" si="8"/>
        <v>1.9891666666666667</v>
      </c>
      <c r="J72" s="14">
        <f t="shared" si="3"/>
        <v>0.98963515754560549</v>
      </c>
      <c r="K72" s="7"/>
      <c r="L72" s="7"/>
      <c r="M72" s="7"/>
      <c r="N72" s="72">
        <f t="shared" si="0"/>
        <v>-1.9512195121951237E-2</v>
      </c>
      <c r="O72" s="72">
        <f>AVERAGE(N$9:N72)</f>
        <v>1.1491452439381678E-2</v>
      </c>
      <c r="P72" s="71">
        <f t="shared" si="4"/>
        <v>4.6875E-2</v>
      </c>
      <c r="Q72" s="62"/>
      <c r="R72" s="62"/>
      <c r="S72" s="62"/>
    </row>
    <row r="73" spans="1:19" s="2" customFormat="1" hidden="1">
      <c r="A73" s="10">
        <v>25462</v>
      </c>
      <c r="C73" s="11">
        <v>1.94</v>
      </c>
      <c r="E73" s="48">
        <f t="shared" si="7"/>
        <v>2.7E-2</v>
      </c>
      <c r="F73" s="48"/>
      <c r="G73" s="16"/>
      <c r="H73" s="8"/>
      <c r="I73" s="13">
        <f t="shared" si="8"/>
        <v>1.9974999999999998</v>
      </c>
      <c r="J73" s="14">
        <f t="shared" si="3"/>
        <v>1.0296391752577319</v>
      </c>
      <c r="K73" s="7"/>
      <c r="L73" s="7"/>
      <c r="M73" s="7"/>
      <c r="N73" s="72">
        <f t="shared" ref="N73:N135" si="9">+(C73/C72)-1</f>
        <v>-3.4825870646766122E-2</v>
      </c>
      <c r="O73" s="72">
        <f>AVERAGE(N$9:N73)</f>
        <v>1.0778878238056327E-2</v>
      </c>
      <c r="P73" s="71">
        <f t="shared" si="4"/>
        <v>-1.0204081632653073E-2</v>
      </c>
      <c r="Q73" s="62"/>
      <c r="R73" s="62"/>
      <c r="S73" s="62"/>
    </row>
    <row r="74" spans="1:19" s="2" customFormat="1" hidden="1">
      <c r="A74" s="10">
        <v>25553</v>
      </c>
      <c r="C74" s="11">
        <v>1.93</v>
      </c>
      <c r="E74" s="48">
        <f t="shared" si="7"/>
        <v>2.8000000000000001E-2</v>
      </c>
      <c r="F74" s="48"/>
      <c r="G74" s="16"/>
      <c r="H74" s="8"/>
      <c r="I74" s="13">
        <f t="shared" si="8"/>
        <v>2.0083333333333337</v>
      </c>
      <c r="J74" s="14">
        <f t="shared" si="3"/>
        <v>1.0405872193436962</v>
      </c>
      <c r="K74" s="7"/>
      <c r="L74" s="7"/>
      <c r="M74" s="7"/>
      <c r="N74" s="72">
        <f t="shared" si="9"/>
        <v>-5.1546391752577136E-3</v>
      </c>
      <c r="O74" s="72">
        <f>AVERAGE(N$9:N74)</f>
        <v>1.0537461307551569E-2</v>
      </c>
      <c r="P74" s="71">
        <f t="shared" si="4"/>
        <v>-2.0304568527918843E-2</v>
      </c>
      <c r="Q74" s="62"/>
      <c r="R74" s="62"/>
      <c r="S74" s="62"/>
    </row>
    <row r="75" spans="1:19" s="2" customFormat="1" hidden="1">
      <c r="A75" s="10">
        <v>25644</v>
      </c>
      <c r="C75" s="11">
        <v>1.92</v>
      </c>
      <c r="E75" s="48">
        <f t="shared" si="7"/>
        <v>2.8000000000000001E-2</v>
      </c>
      <c r="F75" s="48"/>
      <c r="G75" s="16"/>
      <c r="H75" s="8"/>
      <c r="I75" s="13">
        <f t="shared" si="8"/>
        <v>2.0108333333333333</v>
      </c>
      <c r="J75" s="14">
        <f t="shared" si="3"/>
        <v>1.0473090277777777</v>
      </c>
      <c r="K75" s="7"/>
      <c r="L75" s="7"/>
      <c r="M75" s="7"/>
      <c r="N75" s="72">
        <f t="shared" si="9"/>
        <v>-5.1813471502590858E-3</v>
      </c>
      <c r="O75" s="72">
        <f>AVERAGE(N$9:N75)</f>
        <v>1.0302852226091709E-2</v>
      </c>
      <c r="P75" s="71">
        <f t="shared" si="4"/>
        <v>-4.0000000000000036E-2</v>
      </c>
      <c r="Q75" s="62"/>
      <c r="R75" s="62"/>
      <c r="S75" s="62"/>
    </row>
    <row r="76" spans="1:19" s="2" customFormat="1" hidden="1">
      <c r="A76" s="10">
        <v>25735</v>
      </c>
      <c r="C76" s="11">
        <v>1.7</v>
      </c>
      <c r="E76" s="48">
        <f t="shared" si="7"/>
        <v>2.8000000000000001E-2</v>
      </c>
      <c r="F76" s="48"/>
      <c r="G76" s="16"/>
      <c r="H76" s="8"/>
      <c r="I76" s="13">
        <f t="shared" si="8"/>
        <v>2.0041666666666664</v>
      </c>
      <c r="J76" s="14">
        <f t="shared" si="3"/>
        <v>1.1789215686274508</v>
      </c>
      <c r="K76" s="7"/>
      <c r="L76" s="7"/>
      <c r="M76" s="7"/>
      <c r="N76" s="72">
        <f t="shared" si="9"/>
        <v>-0.11458333333333337</v>
      </c>
      <c r="O76" s="72">
        <f>AVERAGE(N$9:N76)</f>
        <v>8.4662906737472225E-3</v>
      </c>
      <c r="P76" s="71">
        <f t="shared" si="4"/>
        <v>-0.13265306122448983</v>
      </c>
      <c r="Q76" s="62"/>
      <c r="R76" s="62"/>
      <c r="S76" s="62"/>
    </row>
    <row r="77" spans="1:19" s="2" customFormat="1" hidden="1">
      <c r="A77" s="10">
        <v>25826</v>
      </c>
      <c r="C77" s="11">
        <v>1.82879287</v>
      </c>
      <c r="E77" s="48">
        <f t="shared" si="7"/>
        <v>2.7E-2</v>
      </c>
      <c r="F77" s="48"/>
      <c r="G77" s="16"/>
      <c r="I77" s="13">
        <f t="shared" si="8"/>
        <v>1.9808333333333332</v>
      </c>
      <c r="J77" s="14">
        <f t="shared" si="3"/>
        <v>1.0831370604224486</v>
      </c>
      <c r="N77" s="72">
        <f t="shared" si="9"/>
        <v>7.5760511764705996E-2</v>
      </c>
      <c r="O77" s="72">
        <f>AVERAGE(N$9:N77)</f>
        <v>9.4415692402828565E-3</v>
      </c>
      <c r="P77" s="71">
        <f t="shared" si="4"/>
        <v>-9.4656995049504977E-2</v>
      </c>
      <c r="Q77" s="62"/>
      <c r="R77" s="62"/>
      <c r="S77" s="62"/>
    </row>
    <row r="78" spans="1:19" s="2" customFormat="1" hidden="1">
      <c r="A78" s="10">
        <v>25917.3125</v>
      </c>
      <c r="B78" s="2" t="s">
        <v>5</v>
      </c>
      <c r="C78" s="11">
        <v>1.9715999500000001</v>
      </c>
      <c r="E78" s="48">
        <f t="shared" si="7"/>
        <v>2.7E-2</v>
      </c>
      <c r="F78" s="48"/>
      <c r="G78" s="16"/>
      <c r="I78" s="13">
        <f t="shared" ref="I78:I88" si="10">AVERAGEA(C66:C77)</f>
        <v>1.9648994058333331</v>
      </c>
      <c r="J78" s="14">
        <f t="shared" si="3"/>
        <v>0.99660146868705946</v>
      </c>
      <c r="N78" s="72">
        <f t="shared" si="9"/>
        <v>7.8088165337171445E-2</v>
      </c>
      <c r="O78" s="72">
        <f>AVERAGE(N$9:N78)</f>
        <v>1.0422234898809836E-2</v>
      </c>
      <c r="P78" s="71">
        <f t="shared" si="4"/>
        <v>-2.8768497536945659E-2</v>
      </c>
      <c r="Q78" s="62"/>
      <c r="R78" s="62"/>
      <c r="S78" s="62"/>
    </row>
    <row r="79" spans="1:19" s="2" customFormat="1" hidden="1">
      <c r="A79" s="10">
        <v>26008.625</v>
      </c>
      <c r="B79" s="2" t="s">
        <v>5</v>
      </c>
      <c r="C79" s="11">
        <v>2.0980054099999998</v>
      </c>
      <c r="E79" s="48">
        <f t="shared" si="7"/>
        <v>2.7E-2</v>
      </c>
      <c r="F79" s="48"/>
      <c r="G79" s="16"/>
      <c r="H79" s="12"/>
      <c r="I79" s="13">
        <f t="shared" si="10"/>
        <v>1.9625327349999999</v>
      </c>
      <c r="J79" s="14">
        <f t="shared" si="3"/>
        <v>0.93542787146578432</v>
      </c>
      <c r="N79" s="72">
        <f t="shared" si="9"/>
        <v>6.4113138164767935E-2</v>
      </c>
      <c r="O79" s="72">
        <f>AVERAGE(N$9:N79)</f>
        <v>1.1178444803964176E-2</v>
      </c>
      <c r="P79" s="71">
        <f t="shared" si="4"/>
        <v>7.5900210256410139E-2</v>
      </c>
      <c r="Q79" s="62"/>
      <c r="R79" s="62"/>
      <c r="S79" s="62"/>
    </row>
    <row r="80" spans="1:19" s="2" customFormat="1" hidden="1">
      <c r="A80" s="10">
        <v>26099.9375</v>
      </c>
      <c r="B80" s="2" t="s">
        <v>6</v>
      </c>
      <c r="C80" s="11">
        <v>2.06149271</v>
      </c>
      <c r="E80" s="48">
        <f t="shared" si="7"/>
        <v>2.7E-2</v>
      </c>
      <c r="F80" s="48"/>
      <c r="G80" s="16"/>
      <c r="H80" s="12"/>
      <c r="I80" s="13">
        <f t="shared" si="10"/>
        <v>1.9748665191666668</v>
      </c>
      <c r="J80" s="14">
        <f t="shared" si="3"/>
        <v>0.95797890023422239</v>
      </c>
      <c r="N80" s="72">
        <f t="shared" si="9"/>
        <v>-1.7403529955625774E-2</v>
      </c>
      <c r="O80" s="72">
        <f>AVERAGE(N$9:N80)</f>
        <v>1.0781472932303204E-2</v>
      </c>
      <c r="P80" s="71">
        <f t="shared" si="4"/>
        <v>7.9315554973822033E-2</v>
      </c>
      <c r="Q80" s="62"/>
      <c r="R80" s="62"/>
      <c r="S80" s="62"/>
    </row>
    <row r="81" spans="1:19" s="2" customFormat="1" hidden="1">
      <c r="A81" s="10">
        <v>26191.25</v>
      </c>
      <c r="B81" s="2" t="s">
        <v>5</v>
      </c>
      <c r="C81" s="11">
        <v>2.0757527200000001</v>
      </c>
      <c r="E81" s="48">
        <f t="shared" si="7"/>
        <v>2.7E-2</v>
      </c>
      <c r="F81" s="48"/>
      <c r="G81" s="16"/>
      <c r="I81" s="13">
        <f t="shared" si="10"/>
        <v>1.9749909116666666</v>
      </c>
      <c r="J81" s="14">
        <f t="shared" si="3"/>
        <v>0.95145770140995722</v>
      </c>
      <c r="N81" s="72">
        <f t="shared" si="9"/>
        <v>6.9173225453704745E-3</v>
      </c>
      <c r="O81" s="72">
        <f>AVERAGE(N$9:N81)</f>
        <v>1.0728539365358921E-2</v>
      </c>
      <c r="P81" s="71">
        <f t="shared" si="4"/>
        <v>0.14682470718232055</v>
      </c>
      <c r="Q81" s="62"/>
      <c r="R81" s="62"/>
      <c r="S81" s="62"/>
    </row>
    <row r="82" spans="1:19" s="2" customFormat="1" hidden="1">
      <c r="A82" s="10">
        <v>26282.5625</v>
      </c>
      <c r="B82" s="2" t="s">
        <v>5</v>
      </c>
      <c r="C82" s="11">
        <v>2.1715720599999999</v>
      </c>
      <c r="E82" s="48">
        <f t="shared" si="7"/>
        <v>2.7E-2</v>
      </c>
      <c r="F82" s="48"/>
      <c r="G82" s="16"/>
      <c r="H82" s="12"/>
      <c r="I82" s="13">
        <f t="shared" si="10"/>
        <v>1.9729703049999998</v>
      </c>
      <c r="J82" s="14">
        <f t="shared" si="3"/>
        <v>0.90854470885023264</v>
      </c>
      <c r="N82" s="72">
        <f t="shared" si="9"/>
        <v>4.6161249881440547E-2</v>
      </c>
      <c r="O82" s="72">
        <f>AVERAGE(N$9:N82)</f>
        <v>1.1207359777738402E-2</v>
      </c>
      <c r="P82" s="71">
        <f t="shared" si="4"/>
        <v>0.14293266315789466</v>
      </c>
      <c r="Q82" s="62"/>
      <c r="R82" s="62"/>
      <c r="S82" s="62"/>
    </row>
    <row r="83" spans="1:19" s="2" customFormat="1" hidden="1">
      <c r="A83" s="10">
        <v>26373.875</v>
      </c>
      <c r="B83" s="2" t="s">
        <v>5</v>
      </c>
      <c r="C83" s="11">
        <v>2.2232558199999999</v>
      </c>
      <c r="E83" s="48">
        <f t="shared" si="7"/>
        <v>2.7E-2</v>
      </c>
      <c r="F83" s="48"/>
      <c r="G83" s="16"/>
      <c r="I83" s="13">
        <f t="shared" si="10"/>
        <v>1.9797679766666665</v>
      </c>
      <c r="J83" s="14">
        <f t="shared" si="3"/>
        <v>0.89048140967721234</v>
      </c>
      <c r="N83" s="72">
        <f t="shared" si="9"/>
        <v>2.3800158858186871E-2</v>
      </c>
      <c r="O83" s="72">
        <f>AVERAGE(N$9:N83)</f>
        <v>1.1375263765477714E-2</v>
      </c>
      <c r="P83" s="71">
        <f t="shared" si="4"/>
        <v>0.11162790999999994</v>
      </c>
      <c r="Q83" s="62"/>
      <c r="R83" s="62"/>
      <c r="S83" s="62"/>
    </row>
    <row r="84" spans="1:19" s="2" customFormat="1" hidden="1">
      <c r="A84" s="10">
        <v>26465.1875</v>
      </c>
      <c r="B84" s="2" t="s">
        <v>5</v>
      </c>
      <c r="C84" s="11">
        <v>2.2220778299999999</v>
      </c>
      <c r="E84" s="48">
        <f t="shared" ref="E84:E115" si="11">ROUND((AVERAGEA(C72:C83)*0.055/4),3)+K84</f>
        <v>2.7E-2</v>
      </c>
      <c r="F84" s="48"/>
      <c r="G84" s="16"/>
      <c r="I84" s="13">
        <f t="shared" si="10"/>
        <v>1.9942059616666665</v>
      </c>
      <c r="J84" s="14">
        <f t="shared" ref="J84:J147" si="12">+I84/C84</f>
        <v>0.89745099597463995</v>
      </c>
      <c r="N84" s="72">
        <f t="shared" si="9"/>
        <v>-5.2984905713637787E-4</v>
      </c>
      <c r="O84" s="72">
        <f>AVERAGE(N$9:N84)</f>
        <v>1.121861754412753E-2</v>
      </c>
      <c r="P84" s="71">
        <f t="shared" si="4"/>
        <v>0.12226153030303033</v>
      </c>
      <c r="Q84" s="62"/>
      <c r="R84" s="62"/>
      <c r="S84" s="62"/>
    </row>
    <row r="85" spans="1:19" s="2" customFormat="1" hidden="1">
      <c r="A85" s="10">
        <v>26556.5</v>
      </c>
      <c r="B85" s="2" t="s">
        <v>5</v>
      </c>
      <c r="C85" s="11">
        <v>2.2816363499999999</v>
      </c>
      <c r="E85" s="48">
        <f t="shared" si="11"/>
        <v>2.8000000000000001E-2</v>
      </c>
      <c r="F85" s="48"/>
      <c r="G85" s="16"/>
      <c r="I85" s="13">
        <f t="shared" si="10"/>
        <v>2.0118791141666663</v>
      </c>
      <c r="J85" s="14">
        <f t="shared" si="12"/>
        <v>0.88177027604187075</v>
      </c>
      <c r="N85" s="72">
        <f t="shared" si="9"/>
        <v>2.6803075570039692E-2</v>
      </c>
      <c r="O85" s="72">
        <f>AVERAGE(N$9:N85)</f>
        <v>1.1421013102905608E-2</v>
      </c>
      <c r="P85" s="71">
        <f t="shared" si="4"/>
        <v>0.12952294554455435</v>
      </c>
      <c r="Q85" s="62"/>
      <c r="R85" s="62"/>
      <c r="S85" s="62"/>
    </row>
    <row r="86" spans="1:19" s="2" customFormat="1" hidden="1">
      <c r="A86" s="10">
        <v>26647.8125</v>
      </c>
      <c r="B86" s="2" t="s">
        <v>5</v>
      </c>
      <c r="C86" s="11">
        <v>2.36488509</v>
      </c>
      <c r="E86" s="48">
        <f t="shared" si="11"/>
        <v>2.8000000000000001E-2</v>
      </c>
      <c r="F86" s="48"/>
      <c r="G86" s="16"/>
      <c r="I86" s="13">
        <f t="shared" si="10"/>
        <v>2.0403488099999998</v>
      </c>
      <c r="J86" s="14">
        <f t="shared" si="12"/>
        <v>0.86276868953493202</v>
      </c>
      <c r="N86" s="72">
        <f t="shared" si="9"/>
        <v>3.6486419056218189E-2</v>
      </c>
      <c r="O86" s="72">
        <f>AVERAGE(N$9:N86)</f>
        <v>1.1742364461281411E-2</v>
      </c>
      <c r="P86" s="71">
        <f t="shared" si="4"/>
        <v>0.18244254500000001</v>
      </c>
      <c r="Q86" s="62"/>
      <c r="R86" s="62"/>
      <c r="S86" s="62"/>
    </row>
    <row r="87" spans="1:19" s="2" customFormat="1" hidden="1">
      <c r="A87" s="10">
        <v>26739.125</v>
      </c>
      <c r="B87" s="2" t="s">
        <v>6</v>
      </c>
      <c r="C87" s="11">
        <v>2.2474662799999998</v>
      </c>
      <c r="E87" s="48">
        <f t="shared" si="11"/>
        <v>2.9000000000000001E-2</v>
      </c>
      <c r="F87" s="48"/>
      <c r="G87" s="16"/>
      <c r="H87" s="12"/>
      <c r="I87" s="13">
        <f t="shared" si="10"/>
        <v>2.0765892341666663</v>
      </c>
      <c r="J87" s="14">
        <f t="shared" si="12"/>
        <v>0.92396902798767089</v>
      </c>
      <c r="N87" s="72">
        <f t="shared" si="9"/>
        <v>-4.9650957882270808E-2</v>
      </c>
      <c r="O87" s="72">
        <f>AVERAGE(N$9:N87)</f>
        <v>1.0965233798704802E-2</v>
      </c>
      <c r="P87" s="71">
        <f t="shared" si="4"/>
        <v>0.15254681025641026</v>
      </c>
      <c r="Q87" s="62"/>
      <c r="R87" s="62"/>
      <c r="S87" s="62"/>
    </row>
    <row r="88" spans="1:19" s="2" customFormat="1" hidden="1">
      <c r="A88" s="10">
        <v>26830.4375</v>
      </c>
      <c r="B88" s="2" t="s">
        <v>6</v>
      </c>
      <c r="C88" s="11">
        <v>2.14371102</v>
      </c>
      <c r="E88" s="48">
        <f t="shared" si="11"/>
        <v>2.9000000000000001E-2</v>
      </c>
      <c r="F88" s="48"/>
      <c r="G88" s="16"/>
      <c r="I88" s="13">
        <f t="shared" si="10"/>
        <v>2.1038780908333332</v>
      </c>
      <c r="J88" s="14">
        <f t="shared" si="12"/>
        <v>0.98141870392275787</v>
      </c>
      <c r="N88" s="72">
        <f t="shared" si="9"/>
        <v>-4.6165435683422018E-2</v>
      </c>
      <c r="O88" s="72">
        <f>AVERAGE(N$9:N88)</f>
        <v>1.0251100430178215E-2</v>
      </c>
      <c r="P88" s="71">
        <f t="shared" si="4"/>
        <v>4.0636417475728104E-2</v>
      </c>
      <c r="Q88" s="62"/>
      <c r="R88" s="62"/>
      <c r="S88" s="62"/>
    </row>
    <row r="89" spans="1:19" s="2" customFormat="1" hidden="1">
      <c r="A89" s="10">
        <v>26921.75</v>
      </c>
      <c r="B89" s="2" t="s">
        <v>5</v>
      </c>
      <c r="C89" s="11">
        <v>2.19125551</v>
      </c>
      <c r="E89" s="48">
        <f t="shared" si="11"/>
        <v>2.9000000000000001E-2</v>
      </c>
      <c r="F89" s="48"/>
      <c r="G89" s="16"/>
      <c r="I89" s="13">
        <f t="shared" ref="I89:I156" si="13">AVERAGEA(C77:C88)</f>
        <v>2.140854009166667</v>
      </c>
      <c r="J89" s="14">
        <f t="shared" si="12"/>
        <v>0.97699880246583704</v>
      </c>
      <c r="N89" s="72">
        <f t="shared" si="9"/>
        <v>2.2178591030427297E-2</v>
      </c>
      <c r="O89" s="72">
        <f>AVERAGE(N$9:N89)</f>
        <v>1.039835340055166E-2</v>
      </c>
      <c r="P89" s="71">
        <f t="shared" si="4"/>
        <v>4.345500476190467E-2</v>
      </c>
      <c r="Q89" s="62"/>
      <c r="R89" s="62"/>
      <c r="S89" s="62"/>
    </row>
    <row r="90" spans="1:19" s="2" customFormat="1" hidden="1">
      <c r="A90" s="10">
        <v>27013.0625</v>
      </c>
      <c r="B90" s="2" t="s">
        <v>6</v>
      </c>
      <c r="C90" s="11">
        <v>1.97504261</v>
      </c>
      <c r="E90" s="48">
        <f t="shared" si="11"/>
        <v>0.03</v>
      </c>
      <c r="F90" s="48"/>
      <c r="G90" s="16"/>
      <c r="I90" s="13">
        <f t="shared" si="13"/>
        <v>2.171059229166667</v>
      </c>
      <c r="J90" s="14">
        <f t="shared" si="12"/>
        <v>1.0992467798791778</v>
      </c>
      <c r="N90" s="72">
        <f t="shared" si="9"/>
        <v>-9.8670784403412592E-2</v>
      </c>
      <c r="O90" s="72">
        <f>AVERAGE(N$9:N90)</f>
        <v>9.0682419639179501E-3</v>
      </c>
      <c r="P90" s="71">
        <f t="shared" si="4"/>
        <v>-5.5003535885167376E-2</v>
      </c>
      <c r="Q90" s="62"/>
      <c r="R90" s="62"/>
      <c r="S90" s="62"/>
    </row>
    <row r="91" spans="1:19" s="2" customFormat="1" hidden="1">
      <c r="A91" s="10">
        <v>27104.375</v>
      </c>
      <c r="B91" s="2" t="s">
        <v>6</v>
      </c>
      <c r="C91" s="11">
        <v>1.97332884</v>
      </c>
      <c r="E91" s="48">
        <f t="shared" si="11"/>
        <v>0.03</v>
      </c>
      <c r="F91" s="48"/>
      <c r="G91" s="16"/>
      <c r="I91" s="13">
        <f t="shared" si="13"/>
        <v>2.1713461175000002</v>
      </c>
      <c r="J91" s="14">
        <f t="shared" si="12"/>
        <v>1.1003468218201282</v>
      </c>
      <c r="N91" s="72">
        <f t="shared" si="9"/>
        <v>-8.6771292493792451E-4</v>
      </c>
      <c r="O91" s="72">
        <f>AVERAGE(N$9:N91)</f>
        <v>8.9485316640522169E-3</v>
      </c>
      <c r="P91" s="71">
        <f t="shared" si="4"/>
        <v>-3.7400565853658474E-2</v>
      </c>
      <c r="Q91" s="62"/>
      <c r="R91" s="62"/>
      <c r="S91" s="62"/>
    </row>
    <row r="92" spans="1:19" s="2" customFormat="1" hidden="1">
      <c r="A92" s="10">
        <v>27195.6875</v>
      </c>
      <c r="B92" s="2" t="s">
        <v>6</v>
      </c>
      <c r="C92" s="11">
        <v>1.82372168</v>
      </c>
      <c r="E92" s="48">
        <f t="shared" si="11"/>
        <v>0.03</v>
      </c>
      <c r="F92" s="48"/>
      <c r="G92" s="16"/>
      <c r="H92" s="12"/>
      <c r="I92" s="13">
        <f t="shared" si="13"/>
        <v>2.1609564033333335</v>
      </c>
      <c r="J92" s="14">
        <f t="shared" si="12"/>
        <v>1.1849156738287683</v>
      </c>
      <c r="N92" s="72">
        <f t="shared" si="9"/>
        <v>-7.5814611821109379E-2</v>
      </c>
      <c r="O92" s="72">
        <f>AVERAGE(N$9:N92)</f>
        <v>7.939446622562199E-3</v>
      </c>
      <c r="P92" s="71">
        <f t="shared" ref="P92:P155" si="14">+C92/C72-1</f>
        <v>-9.2675781094527232E-2</v>
      </c>
      <c r="Q92" s="62"/>
      <c r="R92" s="62"/>
      <c r="S92" s="62"/>
    </row>
    <row r="93" spans="1:19" s="2" customFormat="1" hidden="1">
      <c r="A93" s="10">
        <v>27287</v>
      </c>
      <c r="B93" s="2" t="s">
        <v>6</v>
      </c>
      <c r="C93" s="11">
        <v>1.52322493</v>
      </c>
      <c r="E93" s="48">
        <f t="shared" si="11"/>
        <v>2.9000000000000001E-2</v>
      </c>
      <c r="F93" s="48"/>
      <c r="G93" s="16"/>
      <c r="I93" s="13">
        <f t="shared" si="13"/>
        <v>2.1411421508333333</v>
      </c>
      <c r="J93" s="14">
        <f t="shared" si="12"/>
        <v>1.4056638049072196</v>
      </c>
      <c r="N93" s="72">
        <f t="shared" si="9"/>
        <v>-0.16477116727591901</v>
      </c>
      <c r="O93" s="72">
        <f>AVERAGE(N$9:N93)</f>
        <v>5.9075570472859485E-3</v>
      </c>
      <c r="P93" s="71">
        <f t="shared" si="14"/>
        <v>-0.2148325103092783</v>
      </c>
      <c r="Q93" s="62"/>
      <c r="R93" s="62"/>
      <c r="S93" s="62"/>
    </row>
    <row r="94" spans="1:19" s="2" customFormat="1" hidden="1">
      <c r="A94" s="10">
        <v>27378.3125</v>
      </c>
      <c r="B94" s="2" t="s">
        <v>5</v>
      </c>
      <c r="C94" s="11">
        <v>1.6282502999999999</v>
      </c>
      <c r="E94" s="48">
        <f t="shared" si="11"/>
        <v>2.9000000000000001E-2</v>
      </c>
      <c r="F94" s="48"/>
      <c r="G94" s="16"/>
      <c r="I94" s="13">
        <f t="shared" si="13"/>
        <v>2.0950981683333332</v>
      </c>
      <c r="J94" s="14">
        <f t="shared" si="12"/>
        <v>1.2867175079490747</v>
      </c>
      <c r="N94" s="72">
        <f t="shared" si="9"/>
        <v>6.8949350769882622E-2</v>
      </c>
      <c r="O94" s="72">
        <f>AVERAGE(N$9:N94)</f>
        <v>6.6406011603393983E-3</v>
      </c>
      <c r="P94" s="71">
        <f t="shared" si="14"/>
        <v>-0.15634699481865288</v>
      </c>
      <c r="Q94" s="62"/>
      <c r="R94" s="62"/>
      <c r="S94" s="62"/>
    </row>
    <row r="95" spans="1:19" s="2" customFormat="1" hidden="1">
      <c r="A95" s="10">
        <v>27469.625</v>
      </c>
      <c r="B95" s="2" t="s">
        <v>5</v>
      </c>
      <c r="C95" s="11">
        <v>1.8374762</v>
      </c>
      <c r="E95" s="48">
        <f t="shared" si="11"/>
        <v>2.8000000000000001E-2</v>
      </c>
      <c r="F95" s="48"/>
      <c r="G95" s="16"/>
      <c r="H95" s="12"/>
      <c r="I95" s="13">
        <f t="shared" si="13"/>
        <v>2.0498213550000002</v>
      </c>
      <c r="J95" s="14">
        <f t="shared" si="12"/>
        <v>1.1155634859379404</v>
      </c>
      <c r="N95" s="72">
        <f t="shared" si="9"/>
        <v>0.12849738151437773</v>
      </c>
      <c r="O95" s="72">
        <f>AVERAGE(N$9:N95)</f>
        <v>8.0412538080869653E-3</v>
      </c>
      <c r="P95" s="71">
        <f t="shared" si="14"/>
        <v>-4.2981145833333345E-2</v>
      </c>
      <c r="Q95" s="62"/>
      <c r="R95" s="62"/>
      <c r="S95" s="62"/>
    </row>
    <row r="96" spans="1:19" s="2" customFormat="1" hidden="1">
      <c r="A96" s="10">
        <v>27560.9375</v>
      </c>
      <c r="B96" s="2" t="s">
        <v>5</v>
      </c>
      <c r="C96" s="11">
        <v>1.99222967</v>
      </c>
      <c r="E96" s="48">
        <f t="shared" si="11"/>
        <v>2.8000000000000001E-2</v>
      </c>
      <c r="F96" s="48"/>
      <c r="G96" s="16"/>
      <c r="H96" s="12"/>
      <c r="I96" s="13">
        <f t="shared" si="13"/>
        <v>2.0176730533333331</v>
      </c>
      <c r="J96" s="14">
        <f t="shared" si="12"/>
        <v>1.0127713103145046</v>
      </c>
      <c r="N96" s="72">
        <f t="shared" si="9"/>
        <v>8.4220666368358899E-2</v>
      </c>
      <c r="O96" s="72">
        <f>AVERAGE(N$9:N96)</f>
        <v>8.9069289508173291E-3</v>
      </c>
      <c r="P96" s="71">
        <f t="shared" si="14"/>
        <v>0.17189980588235287</v>
      </c>
      <c r="Q96" s="62"/>
      <c r="R96" s="62"/>
      <c r="S96" s="62"/>
    </row>
    <row r="97" spans="1:19" s="2" customFormat="1" hidden="1">
      <c r="A97" s="10">
        <v>27652.25</v>
      </c>
      <c r="B97" s="2" t="s">
        <v>6</v>
      </c>
      <c r="C97" s="11">
        <v>1.8348441799999999</v>
      </c>
      <c r="E97" s="48">
        <f t="shared" si="11"/>
        <v>2.7E-2</v>
      </c>
      <c r="F97" s="48"/>
      <c r="G97" s="16"/>
      <c r="I97" s="13">
        <f t="shared" si="13"/>
        <v>1.9985190400000004</v>
      </c>
      <c r="J97" s="14">
        <f t="shared" si="12"/>
        <v>1.0892036837700303</v>
      </c>
      <c r="N97" s="72">
        <f t="shared" si="9"/>
        <v>-7.8999671759732437E-2</v>
      </c>
      <c r="O97" s="72">
        <f>AVERAGE(N$9:N97)</f>
        <v>7.9192143360920508E-3</v>
      </c>
      <c r="P97" s="71">
        <f t="shared" si="14"/>
        <v>3.3089094447311673E-3</v>
      </c>
      <c r="Q97" s="62"/>
      <c r="R97" s="62"/>
      <c r="S97" s="62"/>
    </row>
    <row r="98" spans="1:19" s="2" customFormat="1" hidden="1">
      <c r="A98" s="10">
        <v>27743.5625</v>
      </c>
      <c r="B98" s="2" t="s">
        <v>5</v>
      </c>
      <c r="C98" s="11">
        <v>1.97442355</v>
      </c>
      <c r="E98" s="48">
        <f t="shared" si="11"/>
        <v>2.7E-2</v>
      </c>
      <c r="F98" s="48"/>
      <c r="G98" s="16"/>
      <c r="I98" s="13">
        <f t="shared" si="13"/>
        <v>1.9612863591666672</v>
      </c>
      <c r="J98" s="14">
        <f t="shared" si="12"/>
        <v>0.99334631577235144</v>
      </c>
      <c r="N98" s="72">
        <f t="shared" si="9"/>
        <v>7.6071511423929206E-2</v>
      </c>
      <c r="O98" s="72">
        <f>AVERAGE(N$9:N98)</f>
        <v>8.6764620815124628E-3</v>
      </c>
      <c r="P98" s="71">
        <f t="shared" si="14"/>
        <v>1.4321363722897829E-3</v>
      </c>
      <c r="Q98" s="62"/>
      <c r="R98" s="62"/>
      <c r="S98" s="62"/>
    </row>
    <row r="99" spans="1:19" s="2" customFormat="1" hidden="1">
      <c r="A99" s="10">
        <v>27834.875</v>
      </c>
      <c r="B99" s="2" t="s">
        <v>5</v>
      </c>
      <c r="C99" s="11">
        <v>2.13811873</v>
      </c>
      <c r="E99" s="48">
        <f t="shared" si="11"/>
        <v>2.7E-2</v>
      </c>
      <c r="F99" s="48"/>
      <c r="G99" s="16"/>
      <c r="I99" s="13">
        <f t="shared" si="13"/>
        <v>1.9287478975000001</v>
      </c>
      <c r="J99" s="14">
        <f t="shared" si="12"/>
        <v>0.90207707852594332</v>
      </c>
      <c r="N99" s="72">
        <f t="shared" si="9"/>
        <v>8.2907834035913952E-2</v>
      </c>
      <c r="O99" s="72">
        <f>AVERAGE(N$9:N99)</f>
        <v>9.4921914436487433E-3</v>
      </c>
      <c r="P99" s="71">
        <f t="shared" si="14"/>
        <v>1.9119740973403854E-2</v>
      </c>
      <c r="Q99" s="62"/>
      <c r="R99" s="62"/>
      <c r="S99" s="62"/>
    </row>
    <row r="100" spans="1:19" s="2" customFormat="1" hidden="1">
      <c r="A100" s="10">
        <v>27926.1875</v>
      </c>
      <c r="B100" s="2" t="s">
        <v>6</v>
      </c>
      <c r="C100" s="11">
        <v>2.12128578</v>
      </c>
      <c r="E100" s="48">
        <f t="shared" si="11"/>
        <v>2.5999999999999999E-2</v>
      </c>
      <c r="F100" s="48"/>
      <c r="G100" s="16"/>
      <c r="I100" s="13">
        <f t="shared" si="13"/>
        <v>1.9196356016666665</v>
      </c>
      <c r="J100" s="14">
        <f t="shared" si="12"/>
        <v>0.90493964545723138</v>
      </c>
      <c r="N100" s="72">
        <f t="shared" si="9"/>
        <v>-7.8727854369433636E-3</v>
      </c>
      <c r="O100" s="72">
        <f>AVERAGE(N$9:N100)</f>
        <v>9.3034416949466549E-3</v>
      </c>
      <c r="P100" s="71">
        <f t="shared" si="14"/>
        <v>2.9004744819107309E-2</v>
      </c>
      <c r="Q100" s="62"/>
      <c r="R100" s="62"/>
      <c r="S100" s="62"/>
    </row>
    <row r="101" spans="1:19" s="2" customFormat="1" hidden="1">
      <c r="A101" s="10">
        <v>28017.5</v>
      </c>
      <c r="B101" s="2" t="s">
        <v>5</v>
      </c>
      <c r="C101" s="11">
        <v>2.1597487000000002</v>
      </c>
      <c r="E101" s="48">
        <f t="shared" si="11"/>
        <v>2.5999999999999999E-2</v>
      </c>
      <c r="F101" s="48"/>
      <c r="G101" s="16"/>
      <c r="I101" s="13">
        <f t="shared" si="13"/>
        <v>1.9177668316666667</v>
      </c>
      <c r="J101" s="14">
        <f t="shared" si="12"/>
        <v>0.88795832203379332</v>
      </c>
      <c r="N101" s="72">
        <f t="shared" si="9"/>
        <v>1.8131889801288326E-2</v>
      </c>
      <c r="O101" s="72">
        <f>AVERAGE(N$9:N101)</f>
        <v>9.3983712444772102E-3</v>
      </c>
      <c r="P101" s="71">
        <f t="shared" si="14"/>
        <v>4.046531130162756E-2</v>
      </c>
      <c r="Q101" s="62"/>
      <c r="R101" s="62"/>
      <c r="S101" s="62"/>
    </row>
    <row r="102" spans="1:19" s="2" customFormat="1" hidden="1">
      <c r="A102" s="10">
        <v>28108.8125</v>
      </c>
      <c r="B102" s="2" t="s">
        <v>5</v>
      </c>
      <c r="C102" s="11">
        <v>2.2089398899999999</v>
      </c>
      <c r="E102" s="48">
        <f t="shared" si="11"/>
        <v>2.5999999999999999E-2</v>
      </c>
      <c r="F102" s="48"/>
      <c r="G102" s="16"/>
      <c r="I102" s="13">
        <f t="shared" si="13"/>
        <v>1.9151412641666665</v>
      </c>
      <c r="J102" s="14">
        <f t="shared" si="12"/>
        <v>0.86699564476001501</v>
      </c>
      <c r="N102" s="72">
        <f t="shared" si="9"/>
        <v>2.2776348933558621E-2</v>
      </c>
      <c r="O102" s="72">
        <f>AVERAGE(N$9:N102)</f>
        <v>9.5406901560631825E-3</v>
      </c>
      <c r="P102" s="71">
        <f t="shared" si="14"/>
        <v>1.7207731987489261E-2</v>
      </c>
      <c r="Q102" s="62"/>
      <c r="R102" s="62"/>
      <c r="S102" s="62"/>
    </row>
    <row r="103" spans="1:19" s="2" customFormat="1" hidden="1">
      <c r="A103" s="10">
        <v>28200.125</v>
      </c>
      <c r="B103" s="2" t="s">
        <v>6</v>
      </c>
      <c r="C103" s="11">
        <v>2.0774378800000002</v>
      </c>
      <c r="E103" s="48">
        <f t="shared" si="11"/>
        <v>2.7E-2</v>
      </c>
      <c r="F103" s="48"/>
      <c r="G103" s="16"/>
      <c r="I103" s="13">
        <f t="shared" si="13"/>
        <v>1.9346327041666667</v>
      </c>
      <c r="J103" s="14">
        <f t="shared" si="12"/>
        <v>0.93125899108312515</v>
      </c>
      <c r="N103" s="72">
        <f t="shared" si="9"/>
        <v>-5.9531728588594457E-2</v>
      </c>
      <c r="O103" s="72">
        <f>AVERAGE(N$9:N103)</f>
        <v>8.8136120640141553E-3</v>
      </c>
      <c r="P103" s="71">
        <f t="shared" si="14"/>
        <v>-6.5587566976435308E-2</v>
      </c>
      <c r="Q103" s="62"/>
      <c r="R103" s="62"/>
      <c r="S103" s="62"/>
    </row>
    <row r="104" spans="1:19" s="2" customFormat="1" hidden="1">
      <c r="A104" s="10">
        <v>28291.4375</v>
      </c>
      <c r="B104" s="2" t="s">
        <v>5</v>
      </c>
      <c r="C104" s="11">
        <v>2.1072652399999998</v>
      </c>
      <c r="E104" s="48">
        <f t="shared" si="11"/>
        <v>2.7E-2</v>
      </c>
      <c r="F104" s="48"/>
      <c r="G104" s="16"/>
      <c r="I104" s="13">
        <f t="shared" si="13"/>
        <v>1.9433084574999999</v>
      </c>
      <c r="J104" s="14">
        <f t="shared" si="12"/>
        <v>0.92219452046767503</v>
      </c>
      <c r="N104" s="72">
        <f t="shared" si="9"/>
        <v>1.4357762649441774E-2</v>
      </c>
      <c r="O104" s="72">
        <f>AVERAGE(N$9:N104)</f>
        <v>8.8713636326123602E-3</v>
      </c>
      <c r="P104" s="71">
        <f t="shared" si="14"/>
        <v>-5.1669022772258155E-2</v>
      </c>
      <c r="Q104" s="62"/>
      <c r="R104" s="62"/>
      <c r="S104" s="62"/>
    </row>
    <row r="105" spans="1:19" s="2" customFormat="1" hidden="1">
      <c r="A105" s="10">
        <v>28382.75</v>
      </c>
      <c r="B105" s="2" t="s">
        <v>6</v>
      </c>
      <c r="C105" s="11">
        <v>2.04084603</v>
      </c>
      <c r="E105" s="48">
        <f t="shared" si="11"/>
        <v>2.7E-2</v>
      </c>
      <c r="F105" s="48"/>
      <c r="G105" s="16"/>
      <c r="I105" s="13">
        <f t="shared" si="13"/>
        <v>1.9669370875000001</v>
      </c>
      <c r="J105" s="14">
        <f t="shared" si="12"/>
        <v>0.96378514527134618</v>
      </c>
      <c r="N105" s="72">
        <f t="shared" si="9"/>
        <v>-3.1519150384694772E-2</v>
      </c>
      <c r="O105" s="72">
        <f>AVERAGE(N$9:N105)</f>
        <v>8.4549665808875442E-3</v>
      </c>
      <c r="P105" s="71">
        <f t="shared" si="14"/>
        <v>-0.10553404796518073</v>
      </c>
      <c r="Q105" s="62"/>
      <c r="R105" s="62"/>
      <c r="S105" s="62"/>
    </row>
    <row r="106" spans="1:19" s="2" customFormat="1" hidden="1">
      <c r="A106" s="10">
        <v>28474.0625</v>
      </c>
      <c r="B106" s="2" t="s">
        <v>6</v>
      </c>
      <c r="C106" s="11">
        <v>2.0083301599999999</v>
      </c>
      <c r="E106" s="48">
        <f t="shared" si="11"/>
        <v>2.8000000000000001E-2</v>
      </c>
      <c r="F106" s="48"/>
      <c r="G106" s="16"/>
      <c r="I106" s="13">
        <f t="shared" si="13"/>
        <v>2.0100721791666669</v>
      </c>
      <c r="J106" s="14">
        <f t="shared" si="12"/>
        <v>1.0008673968062438</v>
      </c>
      <c r="N106" s="72">
        <f t="shared" si="9"/>
        <v>-1.5932544406595972E-2</v>
      </c>
      <c r="O106" s="72">
        <f>AVERAGE(N$9:N106)</f>
        <v>8.206114427954039E-3</v>
      </c>
      <c r="P106" s="71">
        <f t="shared" si="14"/>
        <v>-0.15077050953033844</v>
      </c>
      <c r="Q106" s="62"/>
      <c r="R106" s="62"/>
      <c r="S106" s="62"/>
    </row>
    <row r="107" spans="1:19" s="2" customFormat="1" hidden="1">
      <c r="A107" s="10">
        <v>28565.375</v>
      </c>
      <c r="B107" s="2" t="s">
        <v>6</v>
      </c>
      <c r="C107" s="11">
        <v>1.90046206</v>
      </c>
      <c r="E107" s="48">
        <f t="shared" si="11"/>
        <v>2.8000000000000001E-2</v>
      </c>
      <c r="F107" s="48"/>
      <c r="G107" s="16"/>
      <c r="I107" s="13">
        <f t="shared" si="13"/>
        <v>2.0417455008333336</v>
      </c>
      <c r="J107" s="14">
        <f t="shared" si="12"/>
        <v>1.0743416266007086</v>
      </c>
      <c r="N107" s="72">
        <f t="shared" si="9"/>
        <v>-5.3710342128208577E-2</v>
      </c>
      <c r="O107" s="72">
        <f>AVERAGE(N$9:N107)</f>
        <v>7.5806956748614871E-3</v>
      </c>
      <c r="P107" s="71">
        <f t="shared" si="14"/>
        <v>-0.15439796498303859</v>
      </c>
      <c r="Q107" s="62"/>
      <c r="R107" s="62"/>
      <c r="S107" s="62"/>
    </row>
    <row r="108" spans="1:19" s="2" customFormat="1" hidden="1">
      <c r="A108" s="10">
        <v>28656.6875</v>
      </c>
      <c r="B108" s="2" t="s">
        <v>5</v>
      </c>
      <c r="C108" s="11">
        <v>1.9604067199999999</v>
      </c>
      <c r="E108" s="48">
        <f t="shared" si="11"/>
        <v>2.8000000000000001E-2</v>
      </c>
      <c r="F108" s="48"/>
      <c r="G108" s="16"/>
      <c r="I108" s="13">
        <f t="shared" si="13"/>
        <v>2.0469943224999998</v>
      </c>
      <c r="J108" s="14">
        <f t="shared" si="12"/>
        <v>1.0441681828656453</v>
      </c>
      <c r="N108" s="72">
        <f t="shared" si="9"/>
        <v>3.1542150333693009E-2</v>
      </c>
      <c r="O108" s="72">
        <f>AVERAGE(N$9:N108)</f>
        <v>7.8203102214498017E-3</v>
      </c>
      <c r="P108" s="71">
        <f t="shared" si="14"/>
        <v>-8.5507933807234981E-2</v>
      </c>
      <c r="Q108" s="62"/>
      <c r="R108" s="62"/>
      <c r="S108" s="62"/>
    </row>
    <row r="109" spans="1:19" s="2" customFormat="1" hidden="1">
      <c r="A109" s="10">
        <v>28748</v>
      </c>
      <c r="B109" s="2" t="s">
        <v>5</v>
      </c>
      <c r="C109" s="11">
        <v>2.0452368000000001</v>
      </c>
      <c r="E109" s="48">
        <f t="shared" si="11"/>
        <v>2.8000000000000001E-2</v>
      </c>
      <c r="F109" s="48"/>
      <c r="G109" s="16"/>
      <c r="I109" s="13">
        <f t="shared" si="13"/>
        <v>2.0443424100000001</v>
      </c>
      <c r="J109" s="14">
        <f t="shared" si="12"/>
        <v>0.99956269611421034</v>
      </c>
      <c r="N109" s="72">
        <f t="shared" si="9"/>
        <v>4.3271673747374395E-2</v>
      </c>
      <c r="O109" s="72">
        <f>AVERAGE(N$9:N109)</f>
        <v>8.1713138207163815E-3</v>
      </c>
      <c r="P109" s="71">
        <f t="shared" si="14"/>
        <v>-6.6637007566497708E-2</v>
      </c>
      <c r="Q109" s="62"/>
      <c r="R109" s="62"/>
      <c r="S109" s="62"/>
    </row>
    <row r="110" spans="1:19" s="2" customFormat="1" hidden="1">
      <c r="A110" s="10">
        <v>28839.3125</v>
      </c>
      <c r="B110" s="2" t="s">
        <v>6</v>
      </c>
      <c r="C110" s="11">
        <v>1.93677323</v>
      </c>
      <c r="E110" s="48">
        <f t="shared" si="11"/>
        <v>2.8000000000000001E-2</v>
      </c>
      <c r="F110" s="48"/>
      <c r="G110" s="16"/>
      <c r="I110" s="13">
        <f t="shared" si="13"/>
        <v>2.0618751283333334</v>
      </c>
      <c r="J110" s="14">
        <f t="shared" si="12"/>
        <v>1.0645929509947498</v>
      </c>
      <c r="N110" s="72">
        <f t="shared" si="9"/>
        <v>-5.3032279685168993E-2</v>
      </c>
      <c r="O110" s="72">
        <f>AVERAGE(N$9:N110)</f>
        <v>7.5712785902665256E-3</v>
      </c>
      <c r="P110" s="71">
        <f t="shared" si="14"/>
        <v>-1.9376483224329055E-2</v>
      </c>
      <c r="Q110" s="62"/>
      <c r="R110" s="62"/>
      <c r="S110" s="62"/>
    </row>
    <row r="111" spans="1:19" s="2" customFormat="1" hidden="1">
      <c r="A111" s="10">
        <v>28930.625</v>
      </c>
      <c r="B111" s="2" t="s">
        <v>5</v>
      </c>
      <c r="C111" s="11">
        <v>2.0030923399999998</v>
      </c>
      <c r="E111" s="48">
        <f t="shared" si="11"/>
        <v>2.8000000000000001E-2</v>
      </c>
      <c r="F111" s="48"/>
      <c r="G111" s="16"/>
      <c r="I111" s="13">
        <f t="shared" si="13"/>
        <v>2.0587376016666665</v>
      </c>
      <c r="J111" s="14">
        <f t="shared" si="12"/>
        <v>1.0277796787274753</v>
      </c>
      <c r="N111" s="72">
        <f t="shared" si="9"/>
        <v>3.4242062505169812E-2</v>
      </c>
      <c r="O111" s="72">
        <f>AVERAGE(N$9:N111)</f>
        <v>7.8302182399257805E-3</v>
      </c>
      <c r="P111" s="71">
        <f t="shared" si="14"/>
        <v>1.5082889073875672E-2</v>
      </c>
      <c r="Q111" s="62"/>
      <c r="R111" s="62"/>
      <c r="S111" s="62"/>
    </row>
    <row r="112" spans="1:19" s="2" customFormat="1" hidden="1">
      <c r="A112" s="10">
        <v>29021.9375</v>
      </c>
      <c r="B112" s="2" t="s">
        <v>5</v>
      </c>
      <c r="C112" s="11">
        <v>2.0047897699999999</v>
      </c>
      <c r="E112" s="48">
        <f t="shared" si="11"/>
        <v>2.8000000000000001E-2</v>
      </c>
      <c r="F112" s="48"/>
      <c r="G112" s="16"/>
      <c r="I112" s="13">
        <f t="shared" si="13"/>
        <v>2.0474854025</v>
      </c>
      <c r="J112" s="14">
        <f t="shared" si="12"/>
        <v>1.0212968128323998</v>
      </c>
      <c r="N112" s="72">
        <f t="shared" si="9"/>
        <v>8.4740476816969057E-4</v>
      </c>
      <c r="O112" s="72">
        <f>AVERAGE(N$9:N112)</f>
        <v>7.7630758026973569E-3</v>
      </c>
      <c r="P112" s="71">
        <f t="shared" si="14"/>
        <v>9.928493584613185E-2</v>
      </c>
      <c r="Q112" s="62"/>
      <c r="R112" s="62"/>
      <c r="S112" s="62"/>
    </row>
    <row r="113" spans="1:19" s="2" customFormat="1" hidden="1">
      <c r="A113" s="10">
        <v>29113.25</v>
      </c>
      <c r="B113" s="2" t="s">
        <v>5</v>
      </c>
      <c r="C113" s="11">
        <v>2.03101778</v>
      </c>
      <c r="E113" s="48">
        <f t="shared" si="11"/>
        <v>2.8000000000000001E-2</v>
      </c>
      <c r="F113" s="48"/>
      <c r="G113" s="16"/>
      <c r="I113" s="13">
        <f t="shared" si="13"/>
        <v>2.0377774016666668</v>
      </c>
      <c r="J113" s="14">
        <f t="shared" si="12"/>
        <v>1.0033281942350434</v>
      </c>
      <c r="N113" s="72">
        <f t="shared" si="9"/>
        <v>1.308267350147152E-2</v>
      </c>
      <c r="O113" s="72">
        <f>AVERAGE(N$9:N113)</f>
        <v>7.8137386379237769E-3</v>
      </c>
      <c r="P113" s="71">
        <f t="shared" si="14"/>
        <v>0.33336695060525301</v>
      </c>
      <c r="Q113" s="62"/>
      <c r="R113" s="62"/>
      <c r="S113" s="62"/>
    </row>
    <row r="114" spans="1:19" s="2" customFormat="1" hidden="1">
      <c r="A114" s="10">
        <v>29204.5625</v>
      </c>
      <c r="B114" s="2" t="s">
        <v>6</v>
      </c>
      <c r="C114" s="11">
        <v>1.9374312899999999</v>
      </c>
      <c r="E114" s="48">
        <f t="shared" si="11"/>
        <v>2.8000000000000001E-2</v>
      </c>
      <c r="F114" s="48"/>
      <c r="G114" s="16"/>
      <c r="I114" s="13">
        <f t="shared" si="13"/>
        <v>2.0270498249999997</v>
      </c>
      <c r="J114" s="14">
        <f t="shared" si="12"/>
        <v>1.0462563681419639</v>
      </c>
      <c r="N114" s="72">
        <f t="shared" si="9"/>
        <v>-4.6078616800686034E-2</v>
      </c>
      <c r="O114" s="72">
        <f>AVERAGE(N$9:N114)</f>
        <v>7.3053201903897228E-3</v>
      </c>
      <c r="P114" s="71">
        <f t="shared" si="14"/>
        <v>0.18988541872217057</v>
      </c>
      <c r="Q114" s="62"/>
      <c r="R114" s="62"/>
      <c r="S114" s="62"/>
    </row>
    <row r="115" spans="1:19" s="2" customFormat="1" hidden="1">
      <c r="A115" s="10">
        <v>29295.875</v>
      </c>
      <c r="B115" s="2" t="s">
        <v>6</v>
      </c>
      <c r="C115" s="11">
        <v>1.79552603</v>
      </c>
      <c r="E115" s="48">
        <f t="shared" si="11"/>
        <v>2.8000000000000001E-2</v>
      </c>
      <c r="F115" s="48"/>
      <c r="G115" s="16"/>
      <c r="I115" s="13">
        <f t="shared" si="13"/>
        <v>2.0044241083333332</v>
      </c>
      <c r="J115" s="14">
        <f t="shared" si="12"/>
        <v>1.1163436646659659</v>
      </c>
      <c r="N115" s="72">
        <f t="shared" si="9"/>
        <v>-7.3244021985419683E-2</v>
      </c>
      <c r="O115" s="72">
        <f>AVERAGE(N$9:N115)</f>
        <v>6.5525225999615976E-3</v>
      </c>
      <c r="P115" s="71">
        <f t="shared" si="14"/>
        <v>-2.2830320196800424E-2</v>
      </c>
      <c r="Q115" s="62"/>
      <c r="R115" s="62"/>
      <c r="S115" s="62"/>
    </row>
    <row r="116" spans="1:19" s="2" customFormat="1" hidden="1">
      <c r="A116" s="10">
        <v>29387.1875</v>
      </c>
      <c r="B116" s="2" t="s">
        <v>5</v>
      </c>
      <c r="C116" s="11">
        <v>2.0063957299999999</v>
      </c>
      <c r="E116" s="48">
        <f t="shared" ref="E116:E147" si="15">ROUND((AVERAGEA(C104:C115)*0.055/4),3)+K116</f>
        <v>2.7E-2</v>
      </c>
      <c r="F116" s="48"/>
      <c r="G116" s="16"/>
      <c r="I116" s="13">
        <f t="shared" si="13"/>
        <v>1.9809314541666663</v>
      </c>
      <c r="J116" s="14">
        <f t="shared" si="12"/>
        <v>0.98730844795341866</v>
      </c>
      <c r="N116" s="72">
        <f t="shared" si="9"/>
        <v>0.11744173934365065</v>
      </c>
      <c r="O116" s="72">
        <f>AVERAGE(N$9:N116)</f>
        <v>7.5792746068476073E-3</v>
      </c>
      <c r="P116" s="71">
        <f t="shared" si="14"/>
        <v>7.1106560720983758E-3</v>
      </c>
      <c r="Q116" s="62"/>
      <c r="R116" s="62"/>
      <c r="S116" s="62"/>
    </row>
    <row r="117" spans="1:19" s="2" customFormat="1" hidden="1">
      <c r="A117" s="10">
        <v>29478.5</v>
      </c>
      <c r="B117" s="2" t="s">
        <v>5</v>
      </c>
      <c r="C117" s="11">
        <v>2.0163390400000001</v>
      </c>
      <c r="E117" s="48">
        <f t="shared" si="15"/>
        <v>2.7E-2</v>
      </c>
      <c r="F117" s="48"/>
      <c r="G117" s="16"/>
      <c r="I117" s="13">
        <f t="shared" si="13"/>
        <v>1.9725256616666667</v>
      </c>
      <c r="J117" s="14">
        <f t="shared" si="12"/>
        <v>0.97827082774068919</v>
      </c>
      <c r="N117" s="72">
        <f t="shared" si="9"/>
        <v>4.9558069982535979E-3</v>
      </c>
      <c r="O117" s="72">
        <f>AVERAGE(N$9:N117)</f>
        <v>7.5552060966770198E-3</v>
      </c>
      <c r="P117" s="71">
        <f t="shared" si="14"/>
        <v>9.8915680131486772E-2</v>
      </c>
      <c r="Q117" s="62"/>
      <c r="R117" s="62"/>
      <c r="S117" s="62"/>
    </row>
    <row r="118" spans="1:19" s="2" customFormat="1" hidden="1">
      <c r="A118" s="10">
        <v>29569.8125</v>
      </c>
      <c r="B118" s="2" t="s">
        <v>5</v>
      </c>
      <c r="C118" s="11">
        <v>2.0967752700000002</v>
      </c>
      <c r="E118" s="48">
        <f t="shared" si="15"/>
        <v>2.7E-2</v>
      </c>
      <c r="F118" s="48"/>
      <c r="G118" s="16"/>
      <c r="I118" s="13">
        <f t="shared" si="13"/>
        <v>1.9704834125000001</v>
      </c>
      <c r="J118" s="14">
        <f t="shared" si="12"/>
        <v>0.93976852965267943</v>
      </c>
      <c r="N118" s="72">
        <f t="shared" si="9"/>
        <v>3.9892214753725286E-2</v>
      </c>
      <c r="O118" s="72">
        <f>AVERAGE(N$9:N118)</f>
        <v>7.8491789026501856E-3</v>
      </c>
      <c r="P118" s="71">
        <f t="shared" si="14"/>
        <v>6.1968324881457315E-2</v>
      </c>
      <c r="Q118" s="62"/>
      <c r="R118" s="62"/>
      <c r="S118" s="62"/>
    </row>
    <row r="119" spans="1:19" s="2" customFormat="1" hidden="1">
      <c r="A119" s="10">
        <v>29661.125</v>
      </c>
      <c r="B119" s="2" t="s">
        <v>5</v>
      </c>
      <c r="C119" s="11">
        <v>2.1064405100000001</v>
      </c>
      <c r="E119" s="48">
        <f t="shared" si="15"/>
        <v>2.7E-2</v>
      </c>
      <c r="F119" s="48"/>
      <c r="G119" s="16"/>
      <c r="I119" s="13">
        <f t="shared" si="13"/>
        <v>1.9778538383333337</v>
      </c>
      <c r="J119" s="14">
        <f t="shared" si="12"/>
        <v>0.9389554696388428</v>
      </c>
      <c r="N119" s="72">
        <f t="shared" si="9"/>
        <v>4.6095736335156623E-3</v>
      </c>
      <c r="O119" s="72">
        <f>AVERAGE(N$9:N119)</f>
        <v>7.8199932695949201E-3</v>
      </c>
      <c r="P119" s="71">
        <f t="shared" si="14"/>
        <v>-1.4815931199480104E-2</v>
      </c>
      <c r="Q119" s="62"/>
      <c r="R119" s="62"/>
      <c r="S119" s="62"/>
    </row>
    <row r="120" spans="1:19" s="2" customFormat="1" hidden="1">
      <c r="A120" s="10">
        <v>29752.4375</v>
      </c>
      <c r="B120" s="2" t="s">
        <v>6</v>
      </c>
      <c r="C120" s="11">
        <v>2.0355755699999998</v>
      </c>
      <c r="E120" s="48">
        <f t="shared" si="15"/>
        <v>2.7E-2</v>
      </c>
      <c r="F120" s="48"/>
      <c r="G120" s="16"/>
      <c r="I120" s="13">
        <f t="shared" si="13"/>
        <v>1.9950187091666667</v>
      </c>
      <c r="J120" s="14">
        <f t="shared" si="12"/>
        <v>0.98007597387635526</v>
      </c>
      <c r="N120" s="72">
        <f t="shared" si="9"/>
        <v>-3.3642032454075932E-2</v>
      </c>
      <c r="O120" s="72">
        <f>AVERAGE(N$9:N120)</f>
        <v>7.4497966113478585E-3</v>
      </c>
      <c r="P120" s="71">
        <f t="shared" si="14"/>
        <v>-4.0404838804887544E-2</v>
      </c>
      <c r="Q120" s="62"/>
      <c r="R120" s="62"/>
      <c r="S120" s="62"/>
    </row>
    <row r="121" spans="1:19" s="2" customFormat="1" hidden="1">
      <c r="A121" s="10">
        <v>29843.75</v>
      </c>
      <c r="B121" s="2" t="s">
        <v>6</v>
      </c>
      <c r="C121" s="11">
        <v>1.8686046000000001</v>
      </c>
      <c r="E121" s="48">
        <f t="shared" si="15"/>
        <v>2.8000000000000001E-2</v>
      </c>
      <c r="F121" s="48"/>
      <c r="G121" s="16"/>
      <c r="I121" s="13">
        <f t="shared" si="13"/>
        <v>2.0012827799999999</v>
      </c>
      <c r="J121" s="14">
        <f t="shared" si="12"/>
        <v>1.0710038817200813</v>
      </c>
      <c r="N121" s="72">
        <f t="shared" si="9"/>
        <v>-8.2026416734800822E-2</v>
      </c>
      <c r="O121" s="72">
        <f>AVERAGE(N$9:N121)</f>
        <v>6.6579717144792869E-3</v>
      </c>
      <c r="P121" s="71">
        <f t="shared" si="14"/>
        <v>-0.13480461870401872</v>
      </c>
      <c r="Q121" s="62"/>
      <c r="R121" s="62"/>
      <c r="S121" s="62"/>
    </row>
    <row r="122" spans="1:19" s="2" customFormat="1" hidden="1">
      <c r="A122" s="10">
        <v>29935.0625</v>
      </c>
      <c r="B122" s="2" t="s">
        <v>5</v>
      </c>
      <c r="C122" s="11">
        <v>1.95552288</v>
      </c>
      <c r="E122" s="48">
        <f t="shared" si="15"/>
        <v>2.7E-2</v>
      </c>
      <c r="F122" s="48"/>
      <c r="G122" s="16"/>
      <c r="I122" s="13">
        <f t="shared" si="13"/>
        <v>1.9865634299999997</v>
      </c>
      <c r="J122" s="14">
        <f t="shared" si="12"/>
        <v>1.0158732737507012</v>
      </c>
      <c r="N122" s="72">
        <f t="shared" si="9"/>
        <v>4.6515073333331047E-2</v>
      </c>
      <c r="O122" s="72">
        <f>AVERAGE(N$9:N122)</f>
        <v>7.0075954128902664E-3</v>
      </c>
      <c r="P122" s="71">
        <f t="shared" si="14"/>
        <v>-0.11472336171175757</v>
      </c>
      <c r="Q122" s="62"/>
      <c r="R122" s="62"/>
      <c r="S122" s="62"/>
    </row>
    <row r="123" spans="1:19" s="2" customFormat="1" hidden="1">
      <c r="A123" s="10">
        <v>30026.375</v>
      </c>
      <c r="B123" s="2" t="s">
        <v>6</v>
      </c>
      <c r="C123" s="11">
        <v>1.90546192</v>
      </c>
      <c r="E123" s="48">
        <f t="shared" si="15"/>
        <v>2.7E-2</v>
      </c>
      <c r="F123" s="48"/>
      <c r="G123" s="16"/>
      <c r="I123" s="13">
        <f t="shared" si="13"/>
        <v>1.9881259008333334</v>
      </c>
      <c r="J123" s="14">
        <f t="shared" si="12"/>
        <v>1.0433826464678619</v>
      </c>
      <c r="N123" s="72">
        <f t="shared" si="9"/>
        <v>-2.5599782294544071E-2</v>
      </c>
      <c r="O123" s="72">
        <f>AVERAGE(N$9:N123)</f>
        <v>6.7240529980430114E-3</v>
      </c>
      <c r="P123" s="71">
        <f t="shared" si="14"/>
        <v>-8.2782720800296583E-2</v>
      </c>
      <c r="Q123" s="62"/>
      <c r="R123" s="62"/>
      <c r="S123" s="62"/>
    </row>
    <row r="124" spans="1:19" s="2" customFormat="1" hidden="1">
      <c r="A124" s="10">
        <v>30117.6875</v>
      </c>
      <c r="B124" s="2" t="s">
        <v>6</v>
      </c>
      <c r="C124" s="11">
        <v>1.8816089899999999</v>
      </c>
      <c r="E124" s="48">
        <f t="shared" si="15"/>
        <v>2.7E-2</v>
      </c>
      <c r="F124" s="48"/>
      <c r="G124" s="16"/>
      <c r="I124" s="13">
        <f t="shared" si="13"/>
        <v>1.9799900325000002</v>
      </c>
      <c r="J124" s="14">
        <f t="shared" si="12"/>
        <v>1.0522855933527402</v>
      </c>
      <c r="N124" s="72">
        <f t="shared" si="9"/>
        <v>-1.2518187715868989E-2</v>
      </c>
      <c r="O124" s="72">
        <f>AVERAGE(N$9:N124)</f>
        <v>6.5581716125782527E-3</v>
      </c>
      <c r="P124" s="71">
        <f t="shared" si="14"/>
        <v>-0.10708488220495671</v>
      </c>
      <c r="Q124" s="62"/>
      <c r="R124" s="62"/>
      <c r="S124" s="62"/>
    </row>
    <row r="125" spans="1:19" s="2" customFormat="1" hidden="1">
      <c r="A125" s="10">
        <v>30209</v>
      </c>
      <c r="B125" s="2" t="s">
        <v>5</v>
      </c>
      <c r="C125" s="11">
        <v>2.04916616</v>
      </c>
      <c r="E125" s="48">
        <f t="shared" si="15"/>
        <v>2.7E-2</v>
      </c>
      <c r="F125" s="48"/>
      <c r="G125" s="16"/>
      <c r="I125" s="13">
        <f t="shared" si="13"/>
        <v>1.9697249675000001</v>
      </c>
      <c r="J125" s="14">
        <f t="shared" si="12"/>
        <v>0.96123243002412273</v>
      </c>
      <c r="N125" s="72">
        <f t="shared" si="9"/>
        <v>8.9049941242043129E-2</v>
      </c>
      <c r="O125" s="72">
        <f>AVERAGE(N$9:N125)</f>
        <v>7.2632294726591492E-3</v>
      </c>
      <c r="P125" s="71">
        <f t="shared" si="14"/>
        <v>4.0768043633354623E-3</v>
      </c>
      <c r="Q125" s="62"/>
      <c r="R125" s="62"/>
      <c r="S125" s="62"/>
    </row>
    <row r="126" spans="1:19" s="2" customFormat="1" hidden="1">
      <c r="A126" s="10">
        <v>30300.3125</v>
      </c>
      <c r="B126" s="2" t="s">
        <v>5</v>
      </c>
      <c r="C126" s="11">
        <v>2.2848227099999998</v>
      </c>
      <c r="E126" s="48">
        <f t="shared" si="15"/>
        <v>2.7E-2</v>
      </c>
      <c r="F126" s="48"/>
      <c r="G126" s="16"/>
      <c r="I126" s="13">
        <f t="shared" si="13"/>
        <v>1.9712373324999997</v>
      </c>
      <c r="J126" s="14">
        <f t="shared" si="12"/>
        <v>0.86275286212469404</v>
      </c>
      <c r="N126" s="72">
        <f t="shared" si="9"/>
        <v>0.11500119150903787</v>
      </c>
      <c r="O126" s="72">
        <f>AVERAGE(N$9:N126)</f>
        <v>8.1762630492386301E-3</v>
      </c>
      <c r="P126" s="71">
        <f t="shared" si="14"/>
        <v>0.13767285653868777</v>
      </c>
      <c r="Q126" s="62"/>
      <c r="R126" s="62"/>
      <c r="S126" s="62"/>
    </row>
    <row r="127" spans="1:19" s="2" customFormat="1" hidden="1">
      <c r="A127" s="10">
        <v>30391.625</v>
      </c>
      <c r="B127" s="2" t="s">
        <v>5</v>
      </c>
      <c r="C127" s="11">
        <v>2.4201456399999999</v>
      </c>
      <c r="E127" s="48">
        <f t="shared" si="15"/>
        <v>2.8000000000000001E-2</v>
      </c>
      <c r="F127" s="48"/>
      <c r="G127" s="16"/>
      <c r="I127" s="13">
        <f t="shared" si="13"/>
        <v>2.0001866174999998</v>
      </c>
      <c r="J127" s="14">
        <f t="shared" si="12"/>
        <v>0.82647365697380093</v>
      </c>
      <c r="N127" s="72">
        <f t="shared" si="9"/>
        <v>5.9226884172558059E-2</v>
      </c>
      <c r="O127" s="72">
        <f>AVERAGE(N$9:N127)</f>
        <v>8.6052598654009788E-3</v>
      </c>
      <c r="P127" s="71">
        <f t="shared" si="14"/>
        <v>0.27345117323731261</v>
      </c>
      <c r="Q127" s="62"/>
      <c r="R127" s="62"/>
      <c r="S127" s="62"/>
    </row>
    <row r="128" spans="1:19" s="2" customFormat="1" hidden="1">
      <c r="A128" s="10">
        <v>30482.9375</v>
      </c>
      <c r="B128" s="2" t="s">
        <v>5</v>
      </c>
      <c r="C128" s="11">
        <v>2.53769482</v>
      </c>
      <c r="E128" s="48">
        <f t="shared" si="15"/>
        <v>2.8000000000000001E-2</v>
      </c>
      <c r="F128" s="48"/>
      <c r="G128" s="16"/>
      <c r="I128" s="13">
        <f t="shared" si="13"/>
        <v>2.0522382516666666</v>
      </c>
      <c r="J128" s="14">
        <f t="shared" si="12"/>
        <v>0.80870175384866283</v>
      </c>
      <c r="N128" s="72">
        <f t="shared" si="9"/>
        <v>4.8571118224108201E-2</v>
      </c>
      <c r="O128" s="72">
        <f>AVERAGE(N$9:N128)</f>
        <v>8.9383086850568731E-3</v>
      </c>
      <c r="P128" s="71">
        <f t="shared" si="14"/>
        <v>0.29447363861311393</v>
      </c>
      <c r="Q128" s="62"/>
      <c r="R128" s="62"/>
      <c r="S128" s="62"/>
    </row>
    <row r="129" spans="1:19" s="2" customFormat="1" hidden="1">
      <c r="A129" s="10">
        <v>30574.25</v>
      </c>
      <c r="B129" s="2" t="s">
        <v>6</v>
      </c>
      <c r="C129" s="11">
        <v>2.50601421</v>
      </c>
      <c r="E129" s="48">
        <f t="shared" si="15"/>
        <v>2.9000000000000001E-2</v>
      </c>
      <c r="F129" s="48"/>
      <c r="G129" s="16"/>
      <c r="I129" s="13">
        <f t="shared" si="13"/>
        <v>2.0965131758333335</v>
      </c>
      <c r="J129" s="14">
        <f t="shared" si="12"/>
        <v>0.83659269267804093</v>
      </c>
      <c r="N129" s="72">
        <f t="shared" si="9"/>
        <v>-1.2484010981273164E-2</v>
      </c>
      <c r="O129" s="72">
        <f>AVERAGE(N$9:N129)</f>
        <v>8.7612647208723266E-3</v>
      </c>
      <c r="P129" s="71">
        <f t="shared" si="14"/>
        <v>0.22529293918435256</v>
      </c>
      <c r="Q129" s="62"/>
      <c r="R129" s="62"/>
      <c r="S129" s="62"/>
    </row>
    <row r="130" spans="1:19" s="2" customFormat="1" hidden="1">
      <c r="A130" s="10">
        <v>30665.5625</v>
      </c>
      <c r="B130" s="2" t="s">
        <v>6</v>
      </c>
      <c r="C130" s="11">
        <v>2.4734210700000001</v>
      </c>
      <c r="E130" s="48">
        <f t="shared" si="15"/>
        <v>2.9000000000000001E-2</v>
      </c>
      <c r="F130" s="48"/>
      <c r="G130" s="16"/>
      <c r="I130" s="13">
        <f t="shared" si="13"/>
        <v>2.1373194400000002</v>
      </c>
      <c r="J130" s="14">
        <f t="shared" si="12"/>
        <v>0.86411467336614878</v>
      </c>
      <c r="N130" s="72">
        <f t="shared" si="9"/>
        <v>-1.3005967751475778E-2</v>
      </c>
      <c r="O130" s="72">
        <f>AVERAGE(N$9:N130)</f>
        <v>8.5828447825743916E-3</v>
      </c>
      <c r="P130" s="71">
        <f t="shared" si="14"/>
        <v>0.2770834662971875</v>
      </c>
      <c r="Q130" s="62"/>
      <c r="R130" s="62"/>
      <c r="S130" s="62"/>
    </row>
    <row r="131" spans="1:19" s="2" customFormat="1" hidden="1">
      <c r="A131" s="10">
        <v>30756.875</v>
      </c>
      <c r="B131" s="2" t="s">
        <v>6</v>
      </c>
      <c r="C131" s="11">
        <v>2.3765930800000001</v>
      </c>
      <c r="E131" s="48">
        <f t="shared" si="15"/>
        <v>0.03</v>
      </c>
      <c r="F131" s="48"/>
      <c r="G131" s="16"/>
      <c r="I131" s="13">
        <f t="shared" si="13"/>
        <v>2.1687065899999998</v>
      </c>
      <c r="J131" s="14">
        <f t="shared" si="12"/>
        <v>0.9125275202770512</v>
      </c>
      <c r="N131" s="72">
        <f t="shared" si="9"/>
        <v>-3.9147394341554564E-2</v>
      </c>
      <c r="O131" s="72">
        <f>AVERAGE(N$9:N131)</f>
        <v>8.1947940579879773E-3</v>
      </c>
      <c r="P131" s="71">
        <f t="shared" si="14"/>
        <v>0.18646206794440667</v>
      </c>
      <c r="Q131" s="62"/>
      <c r="R131" s="62"/>
      <c r="S131" s="62"/>
    </row>
    <row r="132" spans="1:19" s="2" customFormat="1" hidden="1">
      <c r="A132" s="10">
        <v>30848.1875</v>
      </c>
      <c r="B132" s="2" t="s">
        <v>6</v>
      </c>
      <c r="C132" s="11">
        <v>2.3095290099999999</v>
      </c>
      <c r="E132" s="48">
        <f t="shared" si="15"/>
        <v>0.03</v>
      </c>
      <c r="F132" s="48"/>
      <c r="G132" s="16"/>
      <c r="I132" s="13">
        <f t="shared" si="13"/>
        <v>2.1912193041666668</v>
      </c>
      <c r="J132" s="14">
        <f t="shared" si="12"/>
        <v>0.94877323241186173</v>
      </c>
      <c r="N132" s="72">
        <f t="shared" si="9"/>
        <v>-2.8218574969510635E-2</v>
      </c>
      <c r="O132" s="72">
        <f>AVERAGE(N$9:N132)</f>
        <v>7.9011378561533105E-3</v>
      </c>
      <c r="P132" s="71">
        <f t="shared" si="14"/>
        <v>0.1520055841067065</v>
      </c>
      <c r="Q132" s="62"/>
      <c r="R132" s="62"/>
      <c r="S132" s="62"/>
    </row>
    <row r="133" spans="1:19" s="2" customFormat="1" hidden="1">
      <c r="A133" s="17">
        <f>DATE(84,9,30)</f>
        <v>30955</v>
      </c>
      <c r="B133" s="2" t="s">
        <v>5</v>
      </c>
      <c r="C133" s="11">
        <v>2.4454640799999998</v>
      </c>
      <c r="E133" s="48">
        <f t="shared" si="15"/>
        <v>0.03</v>
      </c>
      <c r="F133" s="48"/>
      <c r="G133" s="16"/>
      <c r="I133" s="13">
        <f t="shared" si="13"/>
        <v>2.2140487575000001</v>
      </c>
      <c r="J133" s="14">
        <f t="shared" si="12"/>
        <v>0.90536956793084455</v>
      </c>
      <c r="N133" s="72">
        <f t="shared" si="9"/>
        <v>5.8858351383081375E-2</v>
      </c>
      <c r="O133" s="72">
        <f>AVERAGE(N$9:N133)</f>
        <v>8.3087955643687365E-3</v>
      </c>
      <c r="P133" s="71">
        <f t="shared" si="14"/>
        <v>0.20405843025165438</v>
      </c>
      <c r="Q133" s="62"/>
      <c r="R133" s="62"/>
      <c r="S133" s="62"/>
    </row>
    <row r="134" spans="1:19" s="2" customFormat="1" hidden="1">
      <c r="A134" s="17">
        <f>A133+95-DAY(A133+95)</f>
        <v>31047</v>
      </c>
      <c r="B134" s="2" t="s">
        <v>5</v>
      </c>
      <c r="C134" s="11">
        <v>2.4976625000000001</v>
      </c>
      <c r="E134" s="48">
        <f t="shared" si="15"/>
        <v>3.1E-2</v>
      </c>
      <c r="F134" s="48"/>
      <c r="G134" s="16"/>
      <c r="I134" s="13">
        <f t="shared" si="13"/>
        <v>2.2621203808333332</v>
      </c>
      <c r="J134" s="14">
        <f t="shared" si="12"/>
        <v>0.90569497713695635</v>
      </c>
      <c r="N134" s="72">
        <f t="shared" si="9"/>
        <v>2.1344995588731042E-2</v>
      </c>
      <c r="O134" s="72">
        <f>AVERAGE(N$9:N134)</f>
        <v>8.4122574693239922E-3</v>
      </c>
      <c r="P134" s="71">
        <f t="shared" si="14"/>
        <v>0.28916184686993485</v>
      </c>
      <c r="Q134" s="62"/>
      <c r="R134" s="62"/>
      <c r="S134" s="62"/>
    </row>
    <row r="135" spans="1:19" s="2" customFormat="1" hidden="1">
      <c r="A135" s="17">
        <f>A134+95-DAY(A134+95)</f>
        <v>31137</v>
      </c>
      <c r="B135" s="2" t="s">
        <v>5</v>
      </c>
      <c r="C135" s="11">
        <v>2.5793514399999999</v>
      </c>
      <c r="E135" s="48">
        <f t="shared" si="15"/>
        <v>3.2000000000000001E-2</v>
      </c>
      <c r="F135" s="48"/>
      <c r="G135" s="16"/>
      <c r="I135" s="13">
        <f t="shared" si="13"/>
        <v>2.3072986824999999</v>
      </c>
      <c r="J135" s="14">
        <f t="shared" si="12"/>
        <v>0.8945266809008392</v>
      </c>
      <c r="N135" s="72">
        <f t="shared" si="9"/>
        <v>3.2706156256099295E-2</v>
      </c>
      <c r="O135" s="72">
        <f>AVERAGE(N$9:N135)</f>
        <v>8.6035480109521445E-3</v>
      </c>
      <c r="P135" s="71">
        <f t="shared" si="14"/>
        <v>0.43654360722356111</v>
      </c>
      <c r="Q135" s="62"/>
      <c r="R135" s="62"/>
      <c r="S135" s="62"/>
    </row>
    <row r="136" spans="1:19" s="2" customFormat="1" hidden="1">
      <c r="A136" s="17">
        <f>A135+95-DAY(A135+95)</f>
        <v>31228</v>
      </c>
      <c r="B136" s="2" t="s">
        <v>5</v>
      </c>
      <c r="C136" s="11">
        <v>2.7049185200000001</v>
      </c>
      <c r="E136" s="48">
        <f t="shared" si="15"/>
        <v>3.2000000000000001E-2</v>
      </c>
      <c r="F136" s="48"/>
      <c r="G136" s="16"/>
      <c r="I136" s="13">
        <f t="shared" si="13"/>
        <v>2.3634561425</v>
      </c>
      <c r="J136" s="14">
        <f t="shared" si="12"/>
        <v>0.87376241651079378</v>
      </c>
      <c r="N136" s="72">
        <f t="shared" ref="N136:N142" si="16">+(C136/C135)-1</f>
        <v>4.8681648437949976E-2</v>
      </c>
      <c r="O136" s="72">
        <f>AVERAGE(N$9:N136)</f>
        <v>8.9166581705380655E-3</v>
      </c>
      <c r="P136" s="71">
        <f t="shared" si="14"/>
        <v>0.34814806448975055</v>
      </c>
      <c r="Q136" s="62"/>
      <c r="R136" s="62"/>
      <c r="S136" s="62"/>
    </row>
    <row r="137" spans="1:19" s="2" customFormat="1" hidden="1">
      <c r="A137" s="17">
        <f>A136+95-DAY(A136+95)</f>
        <v>31320</v>
      </c>
      <c r="B137" s="2" t="s">
        <v>6</v>
      </c>
      <c r="C137" s="11">
        <v>2.6167411299999999</v>
      </c>
      <c r="E137" s="48">
        <f t="shared" si="15"/>
        <v>3.3000000000000002E-2</v>
      </c>
      <c r="F137" s="48"/>
      <c r="G137" s="16"/>
      <c r="I137" s="13">
        <f t="shared" si="13"/>
        <v>2.4320652700000003</v>
      </c>
      <c r="J137" s="14">
        <f t="shared" si="12"/>
        <v>0.92942524658524417</v>
      </c>
      <c r="N137" s="72">
        <f t="shared" si="16"/>
        <v>-3.2598908007033134E-2</v>
      </c>
      <c r="O137" s="72">
        <f>AVERAGE(N$9:N137)</f>
        <v>8.5948320761382903E-3</v>
      </c>
      <c r="P137" s="71">
        <f t="shared" si="14"/>
        <v>0.29776841993794845</v>
      </c>
      <c r="Q137" s="62"/>
      <c r="R137" s="62"/>
      <c r="S137" s="62"/>
    </row>
    <row r="138" spans="1:19" s="2" customFormat="1" hidden="1">
      <c r="A138" s="17">
        <f>DATE(85,12,31)</f>
        <v>31412</v>
      </c>
      <c r="B138" s="2" t="s">
        <v>5</v>
      </c>
      <c r="C138" s="11">
        <v>2.8166269100000001</v>
      </c>
      <c r="E138" s="48">
        <f t="shared" si="15"/>
        <v>3.4000000000000002E-2</v>
      </c>
      <c r="F138" s="48"/>
      <c r="G138" s="16"/>
      <c r="I138" s="13">
        <f t="shared" si="13"/>
        <v>2.4793631841666666</v>
      </c>
      <c r="J138" s="14">
        <f t="shared" si="12"/>
        <v>0.88025970900301687</v>
      </c>
      <c r="N138" s="72">
        <f t="shared" si="16"/>
        <v>7.6387296285590267E-2</v>
      </c>
      <c r="O138" s="72">
        <f>AVERAGE(N$9:N138)</f>
        <v>9.1163125700571505E-3</v>
      </c>
      <c r="P138" s="71">
        <f t="shared" si="14"/>
        <v>0.34331368282495989</v>
      </c>
      <c r="Q138" s="62"/>
      <c r="R138" s="62"/>
      <c r="S138" s="62"/>
    </row>
    <row r="139" spans="1:19" s="2" customFormat="1" hidden="1">
      <c r="A139" s="17">
        <f t="shared" ref="A139:A170" si="17">A138+95-DAY(A138+95)</f>
        <v>31502</v>
      </c>
      <c r="B139" s="2" t="s">
        <v>5</v>
      </c>
      <c r="C139" s="11">
        <v>3.06152778</v>
      </c>
      <c r="E139" s="48">
        <f t="shared" si="15"/>
        <v>3.5000000000000003E-2</v>
      </c>
      <c r="F139" s="48"/>
      <c r="G139" s="16"/>
      <c r="I139" s="13">
        <f t="shared" si="13"/>
        <v>2.5236802008333332</v>
      </c>
      <c r="J139" s="14">
        <f t="shared" si="12"/>
        <v>0.82432052954728807</v>
      </c>
      <c r="N139" s="72">
        <f t="shared" si="16"/>
        <v>8.6948281694858798E-2</v>
      </c>
      <c r="O139" s="72">
        <f>AVERAGE(N$9:N139)</f>
        <v>9.7104497389487662E-3</v>
      </c>
      <c r="P139" s="71">
        <f t="shared" si="14"/>
        <v>0.45341288560767379</v>
      </c>
      <c r="Q139" s="62"/>
      <c r="R139" s="62"/>
      <c r="S139" s="62"/>
    </row>
    <row r="140" spans="1:19" s="2" customFormat="1" hidden="1">
      <c r="A140" s="17">
        <f t="shared" si="17"/>
        <v>31593</v>
      </c>
      <c r="B140" s="2" t="s">
        <v>5</v>
      </c>
      <c r="C140" s="11">
        <v>3.1267615800000002</v>
      </c>
      <c r="E140" s="48">
        <f t="shared" si="15"/>
        <v>3.5000000000000003E-2</v>
      </c>
      <c r="F140" s="48"/>
      <c r="G140" s="16"/>
      <c r="I140" s="13">
        <f t="shared" si="13"/>
        <v>2.5771287125</v>
      </c>
      <c r="J140" s="14">
        <f t="shared" si="12"/>
        <v>0.82421657250246749</v>
      </c>
      <c r="N140" s="72">
        <f t="shared" si="16"/>
        <v>2.1307596954093233E-2</v>
      </c>
      <c r="O140" s="72">
        <f>AVERAGE(N$9:N140)</f>
        <v>9.7983069148210727E-3</v>
      </c>
      <c r="P140" s="71">
        <f t="shared" si="14"/>
        <v>0.53605772543241925</v>
      </c>
      <c r="Q140" s="62"/>
      <c r="R140" s="62"/>
      <c r="S140" s="62"/>
    </row>
    <row r="141" spans="1:19" s="2" customFormat="1" hidden="1">
      <c r="A141" s="17">
        <f t="shared" si="17"/>
        <v>31685</v>
      </c>
      <c r="B141" s="2" t="s">
        <v>6</v>
      </c>
      <c r="C141" s="11">
        <v>2.9835634899999999</v>
      </c>
      <c r="E141" s="48">
        <f t="shared" si="15"/>
        <v>3.5999999999999997E-2</v>
      </c>
      <c r="F141" s="48"/>
      <c r="G141" s="16"/>
      <c r="I141" s="13">
        <f t="shared" si="13"/>
        <v>2.6262176091666665</v>
      </c>
      <c r="J141" s="14">
        <f t="shared" si="12"/>
        <v>0.88022849789151514</v>
      </c>
      <c r="N141" s="72">
        <f t="shared" si="16"/>
        <v>-4.5797572451942492E-2</v>
      </c>
      <c r="O141" s="72">
        <f>AVERAGE(N$9:N141)</f>
        <v>9.3802927842439026E-3</v>
      </c>
      <c r="P141" s="71">
        <f t="shared" si="14"/>
        <v>0.59667994502421751</v>
      </c>
      <c r="Q141" s="62"/>
      <c r="R141" s="62"/>
      <c r="S141" s="62"/>
    </row>
    <row r="142" spans="1:19" s="2" customFormat="1" hidden="1">
      <c r="A142" s="17">
        <f t="shared" si="17"/>
        <v>31777</v>
      </c>
      <c r="B142" s="2" t="s">
        <v>5</v>
      </c>
      <c r="C142" s="11">
        <v>3.0484810599999999</v>
      </c>
      <c r="E142" s="48">
        <f t="shared" si="15"/>
        <v>3.6999999999999998E-2</v>
      </c>
      <c r="F142" s="48"/>
      <c r="G142" s="16"/>
      <c r="I142" s="13">
        <f t="shared" si="13"/>
        <v>2.6660133824999996</v>
      </c>
      <c r="J142" s="14">
        <f t="shared" si="12"/>
        <v>0.87453827989339705</v>
      </c>
      <c r="N142" s="72">
        <f t="shared" si="16"/>
        <v>2.1758400723693061E-2</v>
      </c>
      <c r="O142" s="72">
        <f>AVERAGE(N$9:N142)</f>
        <v>9.4726667240905386E-3</v>
      </c>
      <c r="P142" s="71">
        <f t="shared" si="14"/>
        <v>0.55890840816958365</v>
      </c>
      <c r="Q142" s="62"/>
      <c r="R142" s="62"/>
      <c r="S142" s="62"/>
    </row>
    <row r="143" spans="1:19" s="2" customFormat="1" hidden="1">
      <c r="A143" s="17">
        <f t="shared" si="17"/>
        <v>31867</v>
      </c>
      <c r="B143" s="2" t="s">
        <v>5</v>
      </c>
      <c r="C143" s="11">
        <v>3.3530600700000002</v>
      </c>
      <c r="E143" s="48">
        <f t="shared" si="15"/>
        <v>3.6999999999999998E-2</v>
      </c>
      <c r="F143" s="48"/>
      <c r="G143" s="16"/>
      <c r="I143" s="13">
        <f t="shared" si="13"/>
        <v>2.7139350483333331</v>
      </c>
      <c r="J143" s="14">
        <f t="shared" si="12"/>
        <v>0.80939052437952086</v>
      </c>
      <c r="N143" s="72">
        <f t="shared" ref="N143:N206" si="18">+(C143/C142)-1</f>
        <v>9.9911727842586728E-2</v>
      </c>
      <c r="O143" s="72">
        <f>AVERAGE(N$9:N143)</f>
        <v>1.0142585695338657E-2</v>
      </c>
      <c r="P143" s="71">
        <f t="shared" si="14"/>
        <v>0.75970982931004993</v>
      </c>
      <c r="Q143" s="62"/>
      <c r="R143" s="62"/>
      <c r="S143" s="62"/>
    </row>
    <row r="144" spans="1:19" s="2" customFormat="1" hidden="1">
      <c r="A144" s="17">
        <f t="shared" si="17"/>
        <v>31958</v>
      </c>
      <c r="B144" s="2" t="s">
        <v>6</v>
      </c>
      <c r="C144" s="11">
        <v>3.3430602999999999</v>
      </c>
      <c r="E144" s="48">
        <f t="shared" si="15"/>
        <v>3.7999999999999999E-2</v>
      </c>
      <c r="F144" s="48"/>
      <c r="G144" s="16"/>
      <c r="I144" s="13">
        <f t="shared" si="13"/>
        <v>2.7953072974999995</v>
      </c>
      <c r="J144" s="14">
        <f t="shared" si="12"/>
        <v>0.83615222181304949</v>
      </c>
      <c r="N144" s="72">
        <f t="shared" si="18"/>
        <v>-2.9822817937169566E-3</v>
      </c>
      <c r="O144" s="72">
        <f>AVERAGE(N$9:N144)</f>
        <v>1.0046079316742659E-2</v>
      </c>
      <c r="P144" s="71">
        <f t="shared" si="14"/>
        <v>0.77670298014466854</v>
      </c>
      <c r="Q144" s="62"/>
      <c r="R144" s="62"/>
      <c r="S144" s="62"/>
    </row>
    <row r="145" spans="1:19" s="2" customFormat="1" hidden="1">
      <c r="A145" s="17">
        <f t="shared" si="17"/>
        <v>32050</v>
      </c>
      <c r="B145" s="2" t="s">
        <v>5</v>
      </c>
      <c r="C145" s="11">
        <v>3.4212742999999999</v>
      </c>
      <c r="E145" s="48">
        <f t="shared" si="15"/>
        <v>0.04</v>
      </c>
      <c r="F145" s="48"/>
      <c r="G145" s="16"/>
      <c r="I145" s="13">
        <f t="shared" si="13"/>
        <v>2.8814349050000003</v>
      </c>
      <c r="J145" s="14">
        <f t="shared" si="12"/>
        <v>0.8422110162286609</v>
      </c>
      <c r="N145" s="72">
        <f t="shared" si="18"/>
        <v>2.3395928574785119E-2</v>
      </c>
      <c r="O145" s="72">
        <f>AVERAGE(N$9:N145)</f>
        <v>1.0143523471910854E-2</v>
      </c>
      <c r="P145" s="71">
        <f t="shared" si="14"/>
        <v>0.66959340183521276</v>
      </c>
      <c r="Q145" s="62"/>
      <c r="R145" s="62"/>
      <c r="S145" s="62"/>
    </row>
    <row r="146" spans="1:19" s="2" customFormat="1" hidden="1">
      <c r="A146" s="17">
        <f t="shared" si="17"/>
        <v>32142</v>
      </c>
      <c r="B146" s="2" t="s">
        <v>6</v>
      </c>
      <c r="C146" s="11">
        <v>2.9239873900000002</v>
      </c>
      <c r="E146" s="48">
        <f t="shared" si="15"/>
        <v>4.1000000000000002E-2</v>
      </c>
      <c r="F146" s="48"/>
      <c r="G146" s="16"/>
      <c r="H146" s="14"/>
      <c r="I146" s="13">
        <f t="shared" si="13"/>
        <v>2.9627524233333333</v>
      </c>
      <c r="J146" s="14">
        <f t="shared" si="12"/>
        <v>1.0132575925142184</v>
      </c>
      <c r="N146" s="72">
        <f t="shared" si="18"/>
        <v>-0.14535137097893602</v>
      </c>
      <c r="O146" s="72">
        <f>AVERAGE(N$9:N146)</f>
        <v>9.0167488744409482E-3</v>
      </c>
      <c r="P146" s="71">
        <f t="shared" si="14"/>
        <v>0.27974366553805852</v>
      </c>
      <c r="Q146" s="62"/>
      <c r="R146" s="62"/>
      <c r="S146" s="62"/>
    </row>
    <row r="147" spans="1:19" s="2" customFormat="1" hidden="1">
      <c r="A147" s="17">
        <f t="shared" si="17"/>
        <v>32233</v>
      </c>
      <c r="B147" s="2" t="s">
        <v>5</v>
      </c>
      <c r="C147" s="11">
        <v>3.12502784</v>
      </c>
      <c r="E147" s="48">
        <f t="shared" si="15"/>
        <v>4.1000000000000002E-2</v>
      </c>
      <c r="F147" s="48"/>
      <c r="G147" s="16"/>
      <c r="H147" s="14"/>
      <c r="I147" s="13">
        <f t="shared" si="13"/>
        <v>2.9982794975000004</v>
      </c>
      <c r="J147" s="14">
        <f t="shared" si="12"/>
        <v>0.95944089173298386</v>
      </c>
      <c r="N147" s="72">
        <f t="shared" si="18"/>
        <v>6.8755580372047875E-2</v>
      </c>
      <c r="O147" s="72">
        <f>AVERAGE(N$9:N147)</f>
        <v>9.4465246406107827E-3</v>
      </c>
      <c r="P147" s="71">
        <f t="shared" si="14"/>
        <v>0.29125610804149793</v>
      </c>
      <c r="Q147" s="62"/>
      <c r="R147" s="62"/>
      <c r="S147" s="62"/>
    </row>
    <row r="148" spans="1:19" s="2" customFormat="1" hidden="1">
      <c r="A148" s="17">
        <f t="shared" si="17"/>
        <v>32324</v>
      </c>
      <c r="B148" s="2" t="s">
        <v>5</v>
      </c>
      <c r="C148" s="11">
        <v>3.2565111299999998</v>
      </c>
      <c r="E148" s="48">
        <f t="shared" ref="E148:E151" si="19">ROUND((AVERAGEA(C136:C147)*0.055/4),3)+K148</f>
        <v>4.2000000000000003E-2</v>
      </c>
      <c r="F148" s="48"/>
      <c r="G148" s="16"/>
      <c r="H148" s="14"/>
      <c r="I148" s="13">
        <f t="shared" si="13"/>
        <v>3.0437525308333337</v>
      </c>
      <c r="J148" s="14">
        <f t="shared" ref="J148:J211" si="20">+I148/C148</f>
        <v>0.93466670597048873</v>
      </c>
      <c r="L148" s="13">
        <f>SUM(E145:E148)</f>
        <v>0.16400000000000001</v>
      </c>
      <c r="N148" s="72">
        <f t="shared" si="18"/>
        <v>4.2074277968672469E-2</v>
      </c>
      <c r="O148" s="72">
        <f>AVERAGE(N$9:N148)</f>
        <v>9.6795800215255089E-3</v>
      </c>
      <c r="P148" s="71">
        <f t="shared" si="14"/>
        <v>0.28325561621314255</v>
      </c>
      <c r="Q148" s="62"/>
      <c r="R148" s="62"/>
      <c r="S148" s="62"/>
    </row>
    <row r="149" spans="1:19" s="2" customFormat="1" hidden="1">
      <c r="A149" s="17">
        <f t="shared" si="17"/>
        <v>32416</v>
      </c>
      <c r="B149" s="2" t="s">
        <v>6</v>
      </c>
      <c r="C149" s="11">
        <v>3.2508456190782402</v>
      </c>
      <c r="E149" s="48">
        <f t="shared" si="19"/>
        <v>4.2000000000000003E-2</v>
      </c>
      <c r="F149" s="48"/>
      <c r="G149" s="16"/>
      <c r="H149" s="14"/>
      <c r="I149" s="13">
        <f t="shared" si="13"/>
        <v>3.0897185816666668</v>
      </c>
      <c r="J149" s="14">
        <f t="shared" si="20"/>
        <v>0.95043534627852921</v>
      </c>
      <c r="N149" s="72">
        <f t="shared" si="18"/>
        <v>-1.7397486744532564E-3</v>
      </c>
      <c r="O149" s="72">
        <f>AVERAGE(N$9:N149)</f>
        <v>9.5985918747455174E-3</v>
      </c>
      <c r="P149" s="71">
        <f t="shared" si="14"/>
        <v>0.29721755212163781</v>
      </c>
      <c r="Q149" s="62"/>
      <c r="R149" s="62"/>
      <c r="S149" s="62"/>
    </row>
    <row r="150" spans="1:19" s="2" customFormat="1" hidden="1">
      <c r="A150" s="17">
        <f t="shared" si="17"/>
        <v>32508</v>
      </c>
      <c r="B150" s="2" t="s">
        <v>5</v>
      </c>
      <c r="C150" s="11">
        <v>3.2676990780731598</v>
      </c>
      <c r="E150" s="48">
        <f t="shared" si="19"/>
        <v>4.2999999999999997E-2</v>
      </c>
      <c r="F150" s="48"/>
      <c r="G150" s="16"/>
      <c r="H150" s="14"/>
      <c r="I150" s="13">
        <f t="shared" si="13"/>
        <v>3.1425606224231868</v>
      </c>
      <c r="J150" s="14">
        <f t="shared" si="20"/>
        <v>0.96170441259733053</v>
      </c>
      <c r="N150" s="72">
        <f t="shared" si="18"/>
        <v>5.1843307772019287E-3</v>
      </c>
      <c r="O150" s="72">
        <f>AVERAGE(N$9:N150)</f>
        <v>9.567505528988168E-3</v>
      </c>
      <c r="P150" s="71">
        <f t="shared" si="14"/>
        <v>0.3211252696546163</v>
      </c>
      <c r="Q150" s="62"/>
      <c r="R150" s="62"/>
      <c r="S150" s="62"/>
    </row>
    <row r="151" spans="1:19" s="2" customFormat="1" hidden="1">
      <c r="A151" s="17">
        <f t="shared" si="17"/>
        <v>32598</v>
      </c>
      <c r="B151" s="2" t="s">
        <v>5</v>
      </c>
      <c r="C151" s="11">
        <v>3.36859858</v>
      </c>
      <c r="E151" s="48">
        <f t="shared" si="19"/>
        <v>4.3999999999999997E-2</v>
      </c>
      <c r="F151" s="48"/>
      <c r="G151" s="16"/>
      <c r="I151" s="13">
        <f t="shared" si="13"/>
        <v>3.1801499697626165</v>
      </c>
      <c r="J151" s="14">
        <f t="shared" si="20"/>
        <v>0.94405726721009797</v>
      </c>
      <c r="K151" s="18"/>
      <c r="M151" s="19"/>
      <c r="N151" s="72">
        <f t="shared" si="18"/>
        <v>3.0877843863865495E-2</v>
      </c>
      <c r="O151" s="72">
        <f>AVERAGE(N$9:N151)</f>
        <v>9.7165288739873099E-3</v>
      </c>
      <c r="P151" s="71">
        <f t="shared" si="14"/>
        <v>0.41740654230971663</v>
      </c>
      <c r="Q151" s="62"/>
      <c r="R151" s="62"/>
      <c r="S151" s="62"/>
    </row>
    <row r="152" spans="1:19" s="2" customFormat="1" hidden="1">
      <c r="A152" s="17">
        <f t="shared" si="17"/>
        <v>32689</v>
      </c>
      <c r="B152" s="2" t="s">
        <v>5</v>
      </c>
      <c r="C152" s="11">
        <v>3.5177356</v>
      </c>
      <c r="E152" s="48">
        <f t="shared" ref="E152:E166" si="21">ROUND((AVERAGEA(C140:C151)*0.055/4),3)</f>
        <v>4.3999999999999997E-2</v>
      </c>
      <c r="F152" s="48"/>
      <c r="G152" s="16"/>
      <c r="I152" s="13">
        <f t="shared" si="13"/>
        <v>3.2057392030959497</v>
      </c>
      <c r="J152" s="14">
        <f t="shared" si="20"/>
        <v>0.91130760455559812</v>
      </c>
      <c r="K152" s="12">
        <f t="shared" ref="K152:K183" si="22">+E152*4/C152</f>
        <v>5.0032185477498645E-2</v>
      </c>
      <c r="L152" s="13">
        <f>SUM(E149:E152)</f>
        <v>0.17299999999999999</v>
      </c>
      <c r="M152" s="19"/>
      <c r="N152" s="72">
        <f t="shared" si="18"/>
        <v>4.4272719487995493E-2</v>
      </c>
      <c r="O152" s="72">
        <f>AVERAGE(N$9:N152)</f>
        <v>9.9565024199179224E-3</v>
      </c>
      <c r="P152" s="71">
        <f t="shared" si="14"/>
        <v>0.52313981975052148</v>
      </c>
      <c r="Q152" s="62"/>
      <c r="R152" s="62"/>
      <c r="S152" s="62"/>
    </row>
    <row r="153" spans="1:19" s="2" customFormat="1" hidden="1">
      <c r="A153" s="17">
        <f t="shared" si="17"/>
        <v>32781</v>
      </c>
      <c r="B153" s="2" t="s">
        <v>5</v>
      </c>
      <c r="C153" s="11">
        <v>3.6202241499999999</v>
      </c>
      <c r="E153" s="48">
        <f t="shared" si="21"/>
        <v>4.4999999999999998E-2</v>
      </c>
      <c r="F153" s="48"/>
      <c r="G153" s="16"/>
      <c r="I153" s="13">
        <f t="shared" si="13"/>
        <v>3.2383203714292836</v>
      </c>
      <c r="J153" s="14">
        <f t="shared" si="20"/>
        <v>0.89450825066433626</v>
      </c>
      <c r="K153" s="12">
        <f t="shared" si="22"/>
        <v>4.9720678207176759E-2</v>
      </c>
      <c r="M153" s="19"/>
      <c r="N153" s="72">
        <f t="shared" si="18"/>
        <v>2.9134807630226689E-2</v>
      </c>
      <c r="O153" s="72">
        <f>AVERAGE(N$9:N153)</f>
        <v>1.0088766593782121E-2</v>
      </c>
      <c r="P153" s="71">
        <f t="shared" si="14"/>
        <v>0.48038328577698852</v>
      </c>
      <c r="Q153" s="62"/>
      <c r="R153" s="62"/>
      <c r="S153" s="62"/>
    </row>
    <row r="154" spans="1:19" s="2" customFormat="1" hidden="1">
      <c r="A154" s="17">
        <f t="shared" si="17"/>
        <v>32873</v>
      </c>
      <c r="B154" s="2" t="s">
        <v>6</v>
      </c>
      <c r="C154" s="11">
        <v>3.5636218400000002</v>
      </c>
      <c r="E154" s="48">
        <f t="shared" si="21"/>
        <v>4.4999999999999998E-2</v>
      </c>
      <c r="F154" s="48"/>
      <c r="G154" s="16"/>
      <c r="I154" s="13">
        <f t="shared" si="13"/>
        <v>3.2913754264292834</v>
      </c>
      <c r="J154" s="14">
        <f t="shared" si="20"/>
        <v>0.92360401136987169</v>
      </c>
      <c r="K154" s="12">
        <f t="shared" si="22"/>
        <v>5.0510409937323759E-2</v>
      </c>
      <c r="M154" s="19"/>
      <c r="N154" s="72">
        <f t="shared" si="18"/>
        <v>-1.563502911829362E-2</v>
      </c>
      <c r="O154" s="72">
        <f>AVERAGE(N$9:N154)</f>
        <v>9.9125762121925615E-3</v>
      </c>
      <c r="P154" s="71">
        <f t="shared" si="14"/>
        <v>0.4267827778973341</v>
      </c>
      <c r="Q154" s="62"/>
      <c r="R154" s="62"/>
      <c r="S154" s="62"/>
    </row>
    <row r="155" spans="1:19" s="2" customFormat="1" hidden="1">
      <c r="A155" s="17">
        <f t="shared" si="17"/>
        <v>32963</v>
      </c>
      <c r="B155" s="2" t="s">
        <v>6</v>
      </c>
      <c r="C155" s="11">
        <v>3.4055543500000001</v>
      </c>
      <c r="E155" s="48">
        <f t="shared" si="21"/>
        <v>4.5999999999999999E-2</v>
      </c>
      <c r="F155" s="48"/>
      <c r="G155" s="16"/>
      <c r="I155" s="13">
        <f t="shared" si="13"/>
        <v>3.3343038247626171</v>
      </c>
      <c r="J155" s="14">
        <f t="shared" si="20"/>
        <v>0.97907814178993124</v>
      </c>
      <c r="K155" s="12">
        <f t="shared" si="22"/>
        <v>5.402938291089085E-2</v>
      </c>
      <c r="M155" s="19"/>
      <c r="N155" s="72">
        <f t="shared" si="18"/>
        <v>-4.4355853987021243E-2</v>
      </c>
      <c r="O155" s="72">
        <f>AVERAGE(N$9:N155)</f>
        <v>9.5434032176400872E-3</v>
      </c>
      <c r="P155" s="71">
        <f t="shared" si="14"/>
        <v>0.32031420658210119</v>
      </c>
      <c r="Q155" s="62"/>
      <c r="R155" s="62"/>
      <c r="S155" s="62"/>
    </row>
    <row r="156" spans="1:19" s="2" customFormat="1" hidden="1">
      <c r="A156" s="17">
        <f t="shared" si="17"/>
        <v>33054</v>
      </c>
      <c r="B156" s="2" t="s">
        <v>5</v>
      </c>
      <c r="C156" s="11">
        <v>3.4508557799999999</v>
      </c>
      <c r="E156" s="48">
        <f t="shared" si="21"/>
        <v>4.5999999999999999E-2</v>
      </c>
      <c r="F156" s="48"/>
      <c r="G156" s="16"/>
      <c r="I156" s="13">
        <f t="shared" si="13"/>
        <v>3.3386783480959505</v>
      </c>
      <c r="J156" s="14">
        <f t="shared" si="20"/>
        <v>0.96749286581195537</v>
      </c>
      <c r="K156" s="12">
        <f t="shared" si="22"/>
        <v>5.3320107164837822E-2</v>
      </c>
      <c r="L156" s="13">
        <f>SUM(E153:E156)</f>
        <v>0.182</v>
      </c>
      <c r="M156" s="19"/>
      <c r="N156" s="72">
        <f t="shared" si="18"/>
        <v>1.3302219064570187E-2</v>
      </c>
      <c r="O156" s="72">
        <f>AVERAGE(N$9:N156)</f>
        <v>9.5688006220112365E-3</v>
      </c>
      <c r="P156" s="71">
        <f t="shared" ref="P156:P219" si="23">+C156/C136-1</f>
        <v>0.27577069493390871</v>
      </c>
      <c r="Q156" s="62"/>
      <c r="R156" s="62"/>
      <c r="S156" s="62"/>
    </row>
    <row r="157" spans="1:19" s="2" customFormat="1" hidden="1">
      <c r="A157" s="17">
        <f t="shared" si="17"/>
        <v>33146</v>
      </c>
      <c r="B157" s="2" t="s">
        <v>6</v>
      </c>
      <c r="C157" s="11">
        <v>2.9766161336936854</v>
      </c>
      <c r="E157" s="48">
        <f t="shared" si="21"/>
        <v>4.5999999999999999E-2</v>
      </c>
      <c r="F157" s="48"/>
      <c r="G157" s="16"/>
      <c r="I157" s="13">
        <f t="shared" ref="I157:I170" si="24">AVERAGEA(C145:C156)</f>
        <v>3.3476613047626169</v>
      </c>
      <c r="J157" s="14">
        <f t="shared" si="20"/>
        <v>1.1246533494423083</v>
      </c>
      <c r="K157" s="12">
        <f t="shared" si="22"/>
        <v>6.1815159139003338E-2</v>
      </c>
      <c r="M157" s="19"/>
      <c r="N157" s="72">
        <f t="shared" si="18"/>
        <v>-0.13742667805906239</v>
      </c>
      <c r="O157" s="72">
        <f>AVERAGE(N$9:N157)</f>
        <v>8.5822537852255059E-3</v>
      </c>
      <c r="P157" s="71">
        <f t="shared" si="23"/>
        <v>0.13752793486824033</v>
      </c>
      <c r="Q157" s="62"/>
      <c r="R157" s="62"/>
      <c r="S157" s="62"/>
    </row>
    <row r="158" spans="1:19" s="2" customFormat="1" hidden="1">
      <c r="A158" s="17">
        <f t="shared" si="17"/>
        <v>33238</v>
      </c>
      <c r="B158" s="2" t="s">
        <v>5</v>
      </c>
      <c r="C158" s="11">
        <v>3.169054735170727</v>
      </c>
      <c r="E158" s="48">
        <f t="shared" si="21"/>
        <v>4.5999999999999999E-2</v>
      </c>
      <c r="F158" s="48"/>
      <c r="G158" s="16"/>
      <c r="I158" s="13">
        <f t="shared" si="24"/>
        <v>3.3106064575704237</v>
      </c>
      <c r="J158" s="14">
        <f t="shared" si="20"/>
        <v>1.0446668594356325</v>
      </c>
      <c r="K158" s="12">
        <f t="shared" si="22"/>
        <v>5.8061477436137543E-2</v>
      </c>
      <c r="M158" s="19"/>
      <c r="N158" s="72">
        <f t="shared" si="18"/>
        <v>6.4650123776035739E-2</v>
      </c>
      <c r="O158" s="72">
        <f>AVERAGE(N$9:N158)</f>
        <v>8.9560395851642407E-3</v>
      </c>
      <c r="P158" s="71">
        <f t="shared" si="23"/>
        <v>0.12512407089468836</v>
      </c>
      <c r="Q158" s="62"/>
      <c r="R158" s="62"/>
      <c r="S158" s="62"/>
    </row>
    <row r="159" spans="1:19" s="2" customFormat="1" hidden="1">
      <c r="A159" s="17">
        <f t="shared" si="17"/>
        <v>33328</v>
      </c>
      <c r="B159" s="2" t="s">
        <v>5</v>
      </c>
      <c r="C159" s="11">
        <v>3.5056649700000002</v>
      </c>
      <c r="E159" s="48">
        <f t="shared" si="21"/>
        <v>4.5999999999999999E-2</v>
      </c>
      <c r="F159" s="48"/>
      <c r="G159" s="16"/>
      <c r="I159" s="13">
        <f t="shared" si="24"/>
        <v>3.33102873633465</v>
      </c>
      <c r="J159" s="14">
        <f t="shared" si="20"/>
        <v>0.95018456265507023</v>
      </c>
      <c r="K159" s="12">
        <f t="shared" si="22"/>
        <v>5.248647591101667E-2</v>
      </c>
      <c r="M159" s="19"/>
      <c r="N159" s="72">
        <f t="shared" si="18"/>
        <v>0.1062178671430043</v>
      </c>
      <c r="O159" s="72">
        <f>AVERAGE(N$9:N159)</f>
        <v>9.6001576484611943E-3</v>
      </c>
      <c r="P159" s="71">
        <f t="shared" si="23"/>
        <v>0.14507044257491608</v>
      </c>
      <c r="Q159" s="62"/>
      <c r="R159" s="62"/>
      <c r="S159" s="62"/>
    </row>
    <row r="160" spans="1:19" s="2" customFormat="1" hidden="1">
      <c r="A160" s="17">
        <f t="shared" si="17"/>
        <v>33419</v>
      </c>
      <c r="B160" s="2" t="s">
        <v>5</v>
      </c>
      <c r="C160" s="11">
        <v>3.5181080100000002</v>
      </c>
      <c r="E160" s="48">
        <f t="shared" si="21"/>
        <v>4.5999999999999999E-2</v>
      </c>
      <c r="F160" s="48"/>
      <c r="G160" s="16"/>
      <c r="I160" s="13">
        <f t="shared" si="24"/>
        <v>3.3627484971679844</v>
      </c>
      <c r="J160" s="14">
        <f t="shared" si="20"/>
        <v>0.95584003891000047</v>
      </c>
      <c r="K160" s="12">
        <f t="shared" si="22"/>
        <v>5.2300838825013789E-2</v>
      </c>
      <c r="L160" s="13">
        <f>SUM(E157:E160)</f>
        <v>0.184</v>
      </c>
      <c r="M160" s="20">
        <f>+(L160/L156)-1</f>
        <v>1.098901098901095E-2</v>
      </c>
      <c r="N160" s="72">
        <f t="shared" si="18"/>
        <v>3.5494093435859408E-3</v>
      </c>
      <c r="O160" s="72">
        <f>AVERAGE(N$9:N160)</f>
        <v>9.5603500938238571E-3</v>
      </c>
      <c r="P160" s="71">
        <f t="shared" si="23"/>
        <v>0.12516030403571743</v>
      </c>
      <c r="Q160" s="62"/>
      <c r="R160" s="62"/>
      <c r="S160" s="62"/>
    </row>
    <row r="161" spans="1:19" s="2" customFormat="1" hidden="1">
      <c r="A161" s="17">
        <f t="shared" si="17"/>
        <v>33511</v>
      </c>
      <c r="B161" s="2" t="s">
        <v>5</v>
      </c>
      <c r="C161" s="11">
        <v>3.618685078018208</v>
      </c>
      <c r="E161" s="48">
        <f t="shared" si="21"/>
        <v>4.7E-2</v>
      </c>
      <c r="F161" s="48"/>
      <c r="G161" s="16"/>
      <c r="H161" s="21"/>
      <c r="I161" s="13">
        <f t="shared" si="24"/>
        <v>3.384548237167984</v>
      </c>
      <c r="J161" s="14">
        <f t="shared" si="20"/>
        <v>0.93529781238149345</v>
      </c>
      <c r="K161" s="12">
        <f t="shared" si="22"/>
        <v>5.1952572812155068E-2</v>
      </c>
      <c r="M161" s="19"/>
      <c r="N161" s="72">
        <f t="shared" si="18"/>
        <v>2.8588396869090982E-2</v>
      </c>
      <c r="O161" s="72">
        <f>AVERAGE(N$9:N161)</f>
        <v>9.6847164126164526E-3</v>
      </c>
      <c r="P161" s="71">
        <f t="shared" si="23"/>
        <v>0.21287349511647502</v>
      </c>
      <c r="Q161" s="62"/>
      <c r="R161" s="62"/>
      <c r="S161" s="62"/>
    </row>
    <row r="162" spans="1:19" s="2" customFormat="1" hidden="1">
      <c r="A162" s="17">
        <f t="shared" si="17"/>
        <v>33603</v>
      </c>
      <c r="B162" s="2" t="s">
        <v>5</v>
      </c>
      <c r="C162" s="11">
        <v>3.7670412695275832</v>
      </c>
      <c r="E162" s="48">
        <f t="shared" si="21"/>
        <v>4.7E-2</v>
      </c>
      <c r="F162" s="48"/>
      <c r="G162" s="16"/>
      <c r="H162" s="21">
        <v>5.5E-2</v>
      </c>
      <c r="I162" s="13">
        <f t="shared" si="24"/>
        <v>3.4152015254129817</v>
      </c>
      <c r="J162" s="14">
        <f t="shared" si="20"/>
        <v>0.90660050715114016</v>
      </c>
      <c r="K162" s="12">
        <f t="shared" si="22"/>
        <v>4.9906541115111461E-2</v>
      </c>
      <c r="M162" s="19"/>
      <c r="N162" s="72">
        <f t="shared" si="18"/>
        <v>4.0997265114493864E-2</v>
      </c>
      <c r="O162" s="72">
        <f>AVERAGE(N$9:N162)</f>
        <v>9.8880446509403332E-3</v>
      </c>
      <c r="P162" s="71">
        <f t="shared" si="23"/>
        <v>0.23571089843923243</v>
      </c>
      <c r="Q162" s="62"/>
      <c r="R162" s="62"/>
      <c r="S162" s="62"/>
    </row>
    <row r="163" spans="1:19" s="2" customFormat="1" hidden="1">
      <c r="A163" s="17">
        <f t="shared" si="17"/>
        <v>33694</v>
      </c>
      <c r="B163" s="2" t="s">
        <v>6</v>
      </c>
      <c r="C163" s="11">
        <v>3.7627187700000002</v>
      </c>
      <c r="E163" s="48">
        <f t="shared" si="21"/>
        <v>4.8000000000000001E-2</v>
      </c>
      <c r="F163" s="48"/>
      <c r="G163" s="16"/>
      <c r="H163" s="21">
        <v>5.5E-2</v>
      </c>
      <c r="I163" s="13">
        <f t="shared" si="24"/>
        <v>3.4568133747008507</v>
      </c>
      <c r="J163" s="14">
        <f t="shared" si="20"/>
        <v>0.91870096757213948</v>
      </c>
      <c r="K163" s="12">
        <f t="shared" si="22"/>
        <v>5.1026933378813213E-2</v>
      </c>
      <c r="M163" s="19"/>
      <c r="N163" s="72">
        <f t="shared" si="18"/>
        <v>-1.1474521297519802E-3</v>
      </c>
      <c r="O163" s="72">
        <f>AVERAGE(N$9:N163)</f>
        <v>9.8168478975165108E-3</v>
      </c>
      <c r="P163" s="71">
        <f t="shared" si="23"/>
        <v>0.1221745782800725</v>
      </c>
      <c r="Q163" s="62"/>
      <c r="R163" s="62"/>
      <c r="S163" s="62"/>
    </row>
    <row r="164" spans="1:19" s="2" customFormat="1" hidden="1">
      <c r="A164" s="17">
        <f t="shared" si="17"/>
        <v>33785</v>
      </c>
      <c r="B164" s="2" t="s">
        <v>6</v>
      </c>
      <c r="C164" s="11">
        <v>3.7608677357496694</v>
      </c>
      <c r="E164" s="48">
        <f t="shared" si="21"/>
        <v>4.8000000000000001E-2</v>
      </c>
      <c r="F164" s="48"/>
      <c r="G164" s="16"/>
      <c r="H164" s="21">
        <v>5.5E-2</v>
      </c>
      <c r="I164" s="13">
        <f t="shared" si="24"/>
        <v>3.4896567238675167</v>
      </c>
      <c r="J164" s="14">
        <f t="shared" si="20"/>
        <v>0.92788605424644344</v>
      </c>
      <c r="K164" s="12">
        <f t="shared" si="22"/>
        <v>5.1052047955557213E-2</v>
      </c>
      <c r="L164" s="13">
        <f>SUM(E161:E164)</f>
        <v>0.19</v>
      </c>
      <c r="M164" s="20">
        <f>+(L164/L160)-1</f>
        <v>3.2608695652173836E-2</v>
      </c>
      <c r="N164" s="72">
        <f t="shared" si="18"/>
        <v>-4.9194063215385331E-4</v>
      </c>
      <c r="O164" s="72">
        <f>AVERAGE(N$9:N164)</f>
        <v>9.7507659197622141E-3</v>
      </c>
      <c r="P164" s="71">
        <f t="shared" si="23"/>
        <v>0.12497753502970599</v>
      </c>
      <c r="Q164" s="62"/>
      <c r="R164" s="62"/>
      <c r="S164" s="62"/>
    </row>
    <row r="165" spans="1:19" s="2" customFormat="1" hidden="1">
      <c r="A165" s="17">
        <f t="shared" si="17"/>
        <v>33877</v>
      </c>
      <c r="B165" s="2" t="s">
        <v>5</v>
      </c>
      <c r="C165" s="11">
        <v>3.78266086</v>
      </c>
      <c r="E165" s="48">
        <f t="shared" si="21"/>
        <v>4.8000000000000001E-2</v>
      </c>
      <c r="F165" s="48"/>
      <c r="G165" s="16"/>
      <c r="H165" s="21">
        <v>5.5E-2</v>
      </c>
      <c r="I165" s="13">
        <f t="shared" si="24"/>
        <v>3.5099177351799891</v>
      </c>
      <c r="J165" s="14">
        <f t="shared" si="20"/>
        <v>0.927896490086079</v>
      </c>
      <c r="K165" s="12">
        <f t="shared" si="22"/>
        <v>5.0757920708757384E-2</v>
      </c>
      <c r="M165" s="19"/>
      <c r="N165" s="72">
        <f t="shared" si="18"/>
        <v>5.7947063767151974E-3</v>
      </c>
      <c r="O165" s="72">
        <f>AVERAGE(N$9:N165)</f>
        <v>9.7255680882778386E-3</v>
      </c>
      <c r="P165" s="71">
        <f t="shared" si="23"/>
        <v>0.10562922709821887</v>
      </c>
      <c r="Q165" s="62"/>
      <c r="R165" s="62"/>
      <c r="S165" s="62"/>
    </row>
    <row r="166" spans="1:19" s="2" customFormat="1" hidden="1">
      <c r="A166" s="17">
        <f t="shared" si="17"/>
        <v>33969</v>
      </c>
      <c r="B166" s="2" t="s">
        <v>5</v>
      </c>
      <c r="C166" s="11">
        <v>3.9154650628675971</v>
      </c>
      <c r="E166" s="48">
        <f t="shared" si="21"/>
        <v>4.8000000000000001E-2</v>
      </c>
      <c r="F166" s="48"/>
      <c r="G166" s="16"/>
      <c r="H166" s="21">
        <v>5.5E-2</v>
      </c>
      <c r="I166" s="13">
        <f t="shared" si="24"/>
        <v>3.5234541276799889</v>
      </c>
      <c r="J166" s="14">
        <f t="shared" si="20"/>
        <v>0.89988138601841883</v>
      </c>
      <c r="K166" s="12">
        <f t="shared" si="22"/>
        <v>4.9036320569128919E-2</v>
      </c>
      <c r="M166" s="19"/>
      <c r="N166" s="72">
        <f t="shared" si="18"/>
        <v>3.5108672911162708E-2</v>
      </c>
      <c r="O166" s="72">
        <f>AVERAGE(N$9:N166)</f>
        <v>9.8862206504479952E-3</v>
      </c>
      <c r="P166" s="71">
        <f t="shared" si="23"/>
        <v>0.33908411378873859</v>
      </c>
      <c r="Q166" s="62"/>
      <c r="R166" s="62"/>
      <c r="S166" s="62"/>
    </row>
    <row r="167" spans="1:19" s="2" customFormat="1" hidden="1">
      <c r="A167" s="17">
        <f t="shared" si="17"/>
        <v>34059</v>
      </c>
      <c r="B167" s="2" t="s">
        <v>5</v>
      </c>
      <c r="C167" s="11">
        <v>4.0930554900000002</v>
      </c>
      <c r="D167" s="2" t="s">
        <v>25</v>
      </c>
      <c r="E167" s="48">
        <v>4.8000000000000001E-2</v>
      </c>
      <c r="F167" s="48"/>
      <c r="G167" s="16"/>
      <c r="H167" s="21">
        <v>5.5E-2</v>
      </c>
      <c r="I167" s="13">
        <f t="shared" si="24"/>
        <v>3.5527743962522891</v>
      </c>
      <c r="J167" s="14">
        <f t="shared" si="20"/>
        <v>0.86800054505302804</v>
      </c>
      <c r="K167" s="12">
        <f t="shared" si="22"/>
        <v>4.690872148425234E-2</v>
      </c>
      <c r="M167" s="19"/>
      <c r="N167" s="72">
        <f t="shared" si="18"/>
        <v>4.5356151639963871E-2</v>
      </c>
      <c r="O167" s="72">
        <f>AVERAGE(N$9:N167)</f>
        <v>1.0109301977426082E-2</v>
      </c>
      <c r="P167" s="71">
        <f t="shared" si="23"/>
        <v>0.30976608835587216</v>
      </c>
      <c r="Q167" s="62"/>
      <c r="R167" s="62"/>
      <c r="S167" s="62"/>
    </row>
    <row r="168" spans="1:19" s="2" customFormat="1" hidden="1">
      <c r="A168" s="17">
        <f t="shared" si="17"/>
        <v>34150</v>
      </c>
      <c r="B168" s="2" t="s">
        <v>5</v>
      </c>
      <c r="C168" s="11">
        <v>4.1637691099999996</v>
      </c>
      <c r="E168" s="48">
        <v>5.1000000000000004E-2</v>
      </c>
      <c r="F168" s="48"/>
      <c r="G168" s="16"/>
      <c r="H168" s="21">
        <v>5.5E-2</v>
      </c>
      <c r="I168" s="13">
        <f t="shared" si="24"/>
        <v>3.6100661579189555</v>
      </c>
      <c r="J168" s="14">
        <f t="shared" si="20"/>
        <v>0.86701881457566121</v>
      </c>
      <c r="K168" s="12">
        <f t="shared" si="22"/>
        <v>4.8994071143392492E-2</v>
      </c>
      <c r="L168" s="13">
        <f>SUM(E165:E168)</f>
        <v>0.19500000000000001</v>
      </c>
      <c r="M168" s="20">
        <f>+(L168/L164)-1</f>
        <v>2.6315789473684292E-2</v>
      </c>
      <c r="N168" s="72">
        <f t="shared" si="18"/>
        <v>1.7276487008975216E-2</v>
      </c>
      <c r="O168" s="72">
        <f>AVERAGE(N$9:N168)</f>
        <v>1.0154096883873264E-2</v>
      </c>
      <c r="P168" s="71">
        <f t="shared" si="23"/>
        <v>0.27859815114465758</v>
      </c>
      <c r="Q168" s="62"/>
      <c r="R168" s="62"/>
      <c r="S168" s="62"/>
    </row>
    <row r="169" spans="1:19" s="2" customFormat="1" hidden="1">
      <c r="A169" s="17">
        <f t="shared" si="17"/>
        <v>34242</v>
      </c>
      <c r="B169" s="2" t="s">
        <v>5</v>
      </c>
      <c r="C169" s="11">
        <v>4.2881826399999996</v>
      </c>
      <c r="E169" s="48">
        <f t="shared" ref="E169:E176" si="25">ROUND((AVERAGEA(C157:C168)*0.055/4),3)</f>
        <v>0.05</v>
      </c>
      <c r="F169" s="48"/>
      <c r="G169" s="16"/>
      <c r="H169" s="21">
        <v>5.5E-2</v>
      </c>
      <c r="I169" s="13">
        <f t="shared" si="24"/>
        <v>3.6694756020856221</v>
      </c>
      <c r="J169" s="14">
        <f t="shared" si="20"/>
        <v>0.85571812353720611</v>
      </c>
      <c r="K169" s="12">
        <f t="shared" si="22"/>
        <v>4.6639804502356746E-2</v>
      </c>
      <c r="M169" s="19"/>
      <c r="N169" s="72">
        <f t="shared" si="18"/>
        <v>2.9880026176571484E-2</v>
      </c>
      <c r="O169" s="72">
        <f>AVERAGE(N$9:N169)</f>
        <v>1.0276618183827912E-2</v>
      </c>
      <c r="P169" s="71">
        <f t="shared" si="23"/>
        <v>0.31909759566370632</v>
      </c>
      <c r="Q169" s="62"/>
      <c r="R169" s="62"/>
      <c r="S169" s="62"/>
    </row>
    <row r="170" spans="1:19" s="2" customFormat="1" hidden="1">
      <c r="A170" s="17">
        <f t="shared" si="17"/>
        <v>34334</v>
      </c>
      <c r="B170" s="2" t="s">
        <v>5</v>
      </c>
      <c r="C170" s="11">
        <v>4.3859369800000003</v>
      </c>
      <c r="E170" s="48">
        <f t="shared" si="25"/>
        <v>5.1999999999999998E-2</v>
      </c>
      <c r="F170" s="48"/>
      <c r="G170" s="16"/>
      <c r="H170" s="21">
        <v>5.5E-2</v>
      </c>
      <c r="I170" s="13">
        <f t="shared" si="24"/>
        <v>3.7787728109444818</v>
      </c>
      <c r="J170" s="14">
        <f t="shared" si="20"/>
        <v>0.86156568782811871</v>
      </c>
      <c r="K170" s="12">
        <f t="shared" si="22"/>
        <v>4.7424302024512893E-2</v>
      </c>
      <c r="M170" s="19"/>
      <c r="N170" s="72">
        <f t="shared" si="18"/>
        <v>2.2796216534284763E-2</v>
      </c>
      <c r="O170" s="72">
        <f>AVERAGE(N$9:N170)</f>
        <v>1.0353899655127029E-2</v>
      </c>
      <c r="P170" s="71">
        <f t="shared" si="23"/>
        <v>0.34220957169233079</v>
      </c>
      <c r="Q170" s="62"/>
      <c r="R170" s="62"/>
      <c r="S170" s="62"/>
    </row>
    <row r="171" spans="1:19" s="2" customFormat="1" hidden="1">
      <c r="A171" s="17">
        <f t="shared" ref="A171:A234" si="26">A170+95-DAY(A170+95)</f>
        <v>34424</v>
      </c>
      <c r="B171" s="2" t="s">
        <v>6</v>
      </c>
      <c r="C171" s="11">
        <v>4.20732397</v>
      </c>
      <c r="E171" s="48">
        <f t="shared" si="25"/>
        <v>5.2999999999999999E-2</v>
      </c>
      <c r="F171" s="48"/>
      <c r="G171" s="16"/>
      <c r="H171" s="21">
        <v>5.5E-2</v>
      </c>
      <c r="I171" s="13">
        <f t="shared" ref="I171:I176" si="27">AVERAGEA(C159:C170)</f>
        <v>3.8801796646802544</v>
      </c>
      <c r="J171" s="14">
        <f t="shared" si="20"/>
        <v>0.92224408967495186</v>
      </c>
      <c r="K171" s="12">
        <f t="shared" si="22"/>
        <v>5.0388323198225213E-2</v>
      </c>
      <c r="M171" s="19"/>
      <c r="N171" s="72">
        <f t="shared" si="18"/>
        <v>-4.0724025633400718E-2</v>
      </c>
      <c r="O171" s="72">
        <f>AVERAGE(N$9:N171)</f>
        <v>1.0040538150289435E-2</v>
      </c>
      <c r="P171" s="71">
        <f t="shared" si="23"/>
        <v>0.24898347787108555</v>
      </c>
      <c r="Q171" s="62"/>
      <c r="R171" s="62"/>
      <c r="S171" s="62"/>
    </row>
    <row r="172" spans="1:19" s="2" customFormat="1" hidden="1">
      <c r="A172" s="17">
        <f t="shared" si="26"/>
        <v>34515</v>
      </c>
      <c r="B172" s="2" t="s">
        <v>6</v>
      </c>
      <c r="C172" s="11">
        <v>4.1310772</v>
      </c>
      <c r="E172" s="48">
        <f t="shared" si="25"/>
        <v>5.3999999999999999E-2</v>
      </c>
      <c r="F172" s="48"/>
      <c r="G172" s="16"/>
      <c r="H172" s="21">
        <v>5.5E-2</v>
      </c>
      <c r="I172" s="13">
        <f t="shared" si="27"/>
        <v>3.938651248013588</v>
      </c>
      <c r="J172" s="14">
        <f t="shared" si="20"/>
        <v>0.9534199089800568</v>
      </c>
      <c r="K172" s="12">
        <f t="shared" si="22"/>
        <v>5.2286604568900337E-2</v>
      </c>
      <c r="L172" s="13">
        <f>SUM(E169:E172)</f>
        <v>0.20899999999999999</v>
      </c>
      <c r="M172" s="20">
        <f>+(L172/L168)-1</f>
        <v>7.1794871794871762E-2</v>
      </c>
      <c r="N172" s="72">
        <f t="shared" si="18"/>
        <v>-1.8122390988588366E-2</v>
      </c>
      <c r="O172" s="72">
        <f>AVERAGE(N$9:N172)</f>
        <v>9.8688129726133503E-3</v>
      </c>
      <c r="P172" s="71">
        <f t="shared" si="23"/>
        <v>0.17435693575151023</v>
      </c>
      <c r="Q172" s="62"/>
      <c r="R172" s="62"/>
      <c r="S172" s="62"/>
    </row>
    <row r="173" spans="1:19" s="2" customFormat="1" hidden="1">
      <c r="A173" s="17">
        <f t="shared" si="26"/>
        <v>34607</v>
      </c>
      <c r="B173" s="2" t="s">
        <v>5</v>
      </c>
      <c r="C173" s="11">
        <v>4.20209761</v>
      </c>
      <c r="E173" s="48">
        <f t="shared" si="25"/>
        <v>5.5E-2</v>
      </c>
      <c r="F173" s="48"/>
      <c r="G173" s="16"/>
      <c r="H173" s="21">
        <v>5.5E-2</v>
      </c>
      <c r="I173" s="13">
        <f t="shared" si="27"/>
        <v>3.9897320138469219</v>
      </c>
      <c r="J173" s="14">
        <f t="shared" si="20"/>
        <v>0.94946200306063855</v>
      </c>
      <c r="K173" s="12">
        <f t="shared" si="22"/>
        <v>5.2354804770943911E-2</v>
      </c>
      <c r="M173" s="19"/>
      <c r="N173" s="72">
        <f t="shared" si="18"/>
        <v>1.7191741175885067E-2</v>
      </c>
      <c r="O173" s="72">
        <f>AVERAGE(N$9:N173)</f>
        <v>9.9131943556634832E-3</v>
      </c>
      <c r="P173" s="71">
        <f t="shared" si="23"/>
        <v>0.16072857256642537</v>
      </c>
      <c r="Q173" s="62"/>
      <c r="R173" s="62"/>
      <c r="S173" s="62"/>
    </row>
    <row r="174" spans="1:19" s="2" customFormat="1" hidden="1">
      <c r="A174" s="17">
        <f t="shared" si="26"/>
        <v>34699</v>
      </c>
      <c r="B174" s="2" t="s">
        <v>6</v>
      </c>
      <c r="C174" s="11">
        <v>4.0874190199999996</v>
      </c>
      <c r="E174" s="48">
        <f t="shared" si="25"/>
        <v>5.6000000000000001E-2</v>
      </c>
      <c r="F174" s="48"/>
      <c r="G174" s="16"/>
      <c r="H174" s="21">
        <v>5.5E-2</v>
      </c>
      <c r="I174" s="13">
        <f t="shared" si="27"/>
        <v>4.0383497248454043</v>
      </c>
      <c r="J174" s="14">
        <f t="shared" si="20"/>
        <v>0.98799504163519913</v>
      </c>
      <c r="K174" s="12">
        <f t="shared" si="22"/>
        <v>5.4802308964154112E-2</v>
      </c>
      <c r="M174" s="19"/>
      <c r="N174" s="72">
        <f t="shared" si="18"/>
        <v>-2.7290796322077981E-2</v>
      </c>
      <c r="O174" s="72">
        <f>AVERAGE(N$9:N174)</f>
        <v>9.6890739298939547E-3</v>
      </c>
      <c r="P174" s="71">
        <f t="shared" si="23"/>
        <v>0.14698450158785636</v>
      </c>
      <c r="Q174" s="62"/>
      <c r="R174" s="62"/>
      <c r="S174" s="62"/>
    </row>
    <row r="175" spans="1:19" s="2" customFormat="1" hidden="1">
      <c r="A175" s="17">
        <f t="shared" si="26"/>
        <v>34789</v>
      </c>
      <c r="B175" s="2" t="s">
        <v>5</v>
      </c>
      <c r="C175" s="11">
        <v>4.1648006799999999</v>
      </c>
      <c r="E175" s="48">
        <f t="shared" si="25"/>
        <v>5.6000000000000001E-2</v>
      </c>
      <c r="F175" s="48"/>
      <c r="G175" s="16"/>
      <c r="H175" s="21">
        <v>5.5E-2</v>
      </c>
      <c r="I175" s="13">
        <f t="shared" si="27"/>
        <v>4.0650478707181055</v>
      </c>
      <c r="J175" s="14">
        <f t="shared" si="20"/>
        <v>0.97604859945376921</v>
      </c>
      <c r="K175" s="12">
        <f t="shared" si="22"/>
        <v>5.3784086493186035E-2</v>
      </c>
      <c r="M175" s="19"/>
      <c r="N175" s="72">
        <f t="shared" si="18"/>
        <v>1.8931668033389082E-2</v>
      </c>
      <c r="O175" s="72">
        <f>AVERAGE(N$9:N175)</f>
        <v>9.7444188047651828E-3</v>
      </c>
      <c r="P175" s="71">
        <f t="shared" si="23"/>
        <v>0.2229435363437966</v>
      </c>
      <c r="Q175" s="62"/>
      <c r="R175" s="62"/>
      <c r="S175" s="62"/>
    </row>
    <row r="176" spans="1:19" s="2" customFormat="1" hidden="1">
      <c r="A176" s="17">
        <f t="shared" si="26"/>
        <v>34880</v>
      </c>
      <c r="B176" s="2" t="s">
        <v>5</v>
      </c>
      <c r="C176" s="11">
        <v>4.4066077699999999</v>
      </c>
      <c r="E176" s="48">
        <f t="shared" si="25"/>
        <v>5.6000000000000001E-2</v>
      </c>
      <c r="F176" s="48"/>
      <c r="G176" s="16"/>
      <c r="H176" s="21">
        <v>5.5E-2</v>
      </c>
      <c r="I176" s="13">
        <f t="shared" si="27"/>
        <v>4.0985546965514388</v>
      </c>
      <c r="J176" s="14">
        <f t="shared" si="20"/>
        <v>0.93009292191926551</v>
      </c>
      <c r="K176" s="12">
        <f t="shared" si="22"/>
        <v>5.0832752015049436E-2</v>
      </c>
      <c r="L176" s="13">
        <f>SUM(E173:E176)</f>
        <v>0.223</v>
      </c>
      <c r="M176" s="20">
        <f>+(L176/L172)-1</f>
        <v>6.6985645933014482E-2</v>
      </c>
      <c r="N176" s="72">
        <f t="shared" si="18"/>
        <v>5.8059702871543051E-2</v>
      </c>
      <c r="O176" s="72">
        <f>AVERAGE(N$9:N176)</f>
        <v>1.0032009781353147E-2</v>
      </c>
      <c r="P176" s="71">
        <f t="shared" si="23"/>
        <v>0.27696086157503808</v>
      </c>
      <c r="Q176" s="62"/>
      <c r="R176" s="62"/>
      <c r="S176" s="62"/>
    </row>
    <row r="177" spans="1:19" s="2" customFormat="1" hidden="1">
      <c r="A177" s="17">
        <f t="shared" si="26"/>
        <v>34972</v>
      </c>
      <c r="B177" s="2" t="s">
        <v>5</v>
      </c>
      <c r="C177" s="11">
        <v>4.5967746800000002</v>
      </c>
      <c r="E177" s="48">
        <f>ROUND((AVERAGEA(C165:C176)*0.054/4),3)</f>
        <v>5.6000000000000001E-2</v>
      </c>
      <c r="F177" s="48"/>
      <c r="G177" s="16"/>
      <c r="H177" s="21">
        <v>5.3999999999999999E-2</v>
      </c>
      <c r="I177" s="13">
        <f t="shared" ref="I177:I220" si="28">AVERAGEA(C165:C176)</f>
        <v>4.1523663660723003</v>
      </c>
      <c r="J177" s="14">
        <f t="shared" si="20"/>
        <v>0.90332171035894671</v>
      </c>
      <c r="K177" s="12">
        <f t="shared" si="22"/>
        <v>4.8729819404591743E-2</v>
      </c>
      <c r="M177" s="19"/>
      <c r="N177" s="72">
        <f t="shared" si="18"/>
        <v>4.3154943649545752E-2</v>
      </c>
      <c r="O177" s="72">
        <f>AVERAGE(N$9:N177)</f>
        <v>1.0228003472880914E-2</v>
      </c>
      <c r="P177" s="71">
        <f t="shared" si="23"/>
        <v>0.54429542592576707</v>
      </c>
      <c r="Q177" s="62"/>
      <c r="R177" s="62"/>
      <c r="S177" s="62"/>
    </row>
    <row r="178" spans="1:19" s="2" customFormat="1" hidden="1">
      <c r="A178" s="17">
        <f t="shared" si="26"/>
        <v>35064</v>
      </c>
      <c r="B178" s="2" t="s">
        <v>5</v>
      </c>
      <c r="C178" s="11">
        <v>4.7203710000000001</v>
      </c>
      <c r="E178" s="48">
        <f>ROUND((AVERAGEA(C166:C177)*0.053/4),3)</f>
        <v>5.6000000000000001E-2</v>
      </c>
      <c r="F178" s="48"/>
      <c r="G178" s="16"/>
      <c r="H178" s="21">
        <v>5.3000000000000005E-2</v>
      </c>
      <c r="I178" s="13">
        <f t="shared" si="28"/>
        <v>4.2202091844056335</v>
      </c>
      <c r="J178" s="14">
        <f t="shared" si="20"/>
        <v>0.89404184213605953</v>
      </c>
      <c r="K178" s="12">
        <f t="shared" si="22"/>
        <v>4.745389716189681E-2</v>
      </c>
      <c r="M178" s="19"/>
      <c r="N178" s="72">
        <f t="shared" si="18"/>
        <v>2.6887617645857675E-2</v>
      </c>
      <c r="O178" s="72">
        <f>AVERAGE(N$9:N178)</f>
        <v>1.0326001203310189E-2</v>
      </c>
      <c r="P178" s="71">
        <f t="shared" si="23"/>
        <v>0.48952018644944562</v>
      </c>
      <c r="Q178" s="62"/>
      <c r="R178" s="62"/>
      <c r="S178" s="62"/>
    </row>
    <row r="179" spans="1:19" s="2" customFormat="1" hidden="1">
      <c r="A179" s="17">
        <f t="shared" si="26"/>
        <v>35155</v>
      </c>
      <c r="B179" s="2" t="s">
        <v>5</v>
      </c>
      <c r="C179" s="11">
        <v>4.8427445000000002</v>
      </c>
      <c r="E179" s="48">
        <f>ROUND((AVERAGEA(C167:C178)*0.052/4),3)</f>
        <v>5.6000000000000001E-2</v>
      </c>
      <c r="F179" s="48"/>
      <c r="G179" s="16"/>
      <c r="H179" s="21">
        <v>5.2000000000000005E-2</v>
      </c>
      <c r="I179" s="13">
        <f t="shared" si="28"/>
        <v>4.2872846791666666</v>
      </c>
      <c r="J179" s="14">
        <f t="shared" si="20"/>
        <v>0.88530061397347437</v>
      </c>
      <c r="K179" s="12">
        <f t="shared" si="22"/>
        <v>4.6254763182323577E-2</v>
      </c>
      <c r="M179" s="19"/>
      <c r="N179" s="72">
        <f t="shared" si="18"/>
        <v>2.5924551269381091E-2</v>
      </c>
      <c r="O179" s="72">
        <f>AVERAGE(N$9:N179)</f>
        <v>1.0417220794339844E-2</v>
      </c>
      <c r="P179" s="71">
        <f t="shared" si="23"/>
        <v>0.38140539425249176</v>
      </c>
      <c r="Q179" s="62"/>
      <c r="R179" s="62"/>
      <c r="S179" s="62"/>
    </row>
    <row r="180" spans="1:19" s="2" customFormat="1" hidden="1">
      <c r="A180" s="17">
        <f t="shared" si="26"/>
        <v>35246</v>
      </c>
      <c r="B180" s="2" t="s">
        <v>5</v>
      </c>
      <c r="C180" s="11">
        <v>4.9444425000000001</v>
      </c>
      <c r="E180" s="48">
        <f>ROUND((AVERAGEA(C168:C179)*0.0515/4),3)</f>
        <v>5.6000000000000001E-2</v>
      </c>
      <c r="F180" s="48"/>
      <c r="G180" s="16"/>
      <c r="H180" s="21">
        <v>5.2000000000000005E-2</v>
      </c>
      <c r="I180" s="13">
        <f t="shared" si="28"/>
        <v>4.3497587633333339</v>
      </c>
      <c r="J180" s="14">
        <f t="shared" si="20"/>
        <v>0.87972683742066649</v>
      </c>
      <c r="K180" s="12">
        <f t="shared" si="22"/>
        <v>4.5303388602456189E-2</v>
      </c>
      <c r="L180" s="13">
        <f>SUM(E177:E180)</f>
        <v>0.224</v>
      </c>
      <c r="M180" s="20">
        <f>+(L180/L176)-1</f>
        <v>4.484304932735439E-3</v>
      </c>
      <c r="N180" s="72">
        <f t="shared" si="18"/>
        <v>2.1000075473731838E-2</v>
      </c>
      <c r="O180" s="72">
        <f>AVERAGE(N$9:N180)</f>
        <v>1.0478749019220029E-2</v>
      </c>
      <c r="P180" s="71">
        <f t="shared" si="23"/>
        <v>0.40542657756547951</v>
      </c>
      <c r="Q180" s="62"/>
      <c r="R180" s="62"/>
      <c r="S180" s="62"/>
    </row>
    <row r="181" spans="1:19" s="2" customFormat="1" hidden="1">
      <c r="A181" s="17">
        <f t="shared" si="26"/>
        <v>35338</v>
      </c>
      <c r="B181" s="2" t="s">
        <v>5</v>
      </c>
      <c r="C181" s="11">
        <v>5.0324425000000002</v>
      </c>
      <c r="E181" s="48">
        <f>ROUND((AVERAGEA(C169:C180)*0.051/4),3)</f>
        <v>5.6000000000000001E-2</v>
      </c>
      <c r="F181" s="48"/>
      <c r="G181" s="16"/>
      <c r="H181" s="21">
        <v>5.1000000000000004E-2</v>
      </c>
      <c r="I181" s="13">
        <f t="shared" si="28"/>
        <v>4.4148148791666673</v>
      </c>
      <c r="J181" s="14">
        <f t="shared" si="20"/>
        <v>0.87727080422015102</v>
      </c>
      <c r="K181" s="12">
        <f t="shared" si="22"/>
        <v>4.4511189149205384E-2</v>
      </c>
      <c r="M181" s="19"/>
      <c r="N181" s="72">
        <f t="shared" si="18"/>
        <v>1.7797759808107827E-2</v>
      </c>
      <c r="O181" s="72">
        <f>AVERAGE(N$9:N181)</f>
        <v>1.0521055439965045E-2</v>
      </c>
      <c r="P181" s="71">
        <f t="shared" si="23"/>
        <v>0.39068263512890256</v>
      </c>
      <c r="Q181" s="62"/>
      <c r="R181" s="62"/>
      <c r="S181" s="62"/>
    </row>
    <row r="182" spans="1:19" s="2" customFormat="1" hidden="1">
      <c r="A182" s="17">
        <f t="shared" si="26"/>
        <v>35430</v>
      </c>
      <c r="B182" s="2" t="s">
        <v>5</v>
      </c>
      <c r="C182" s="11">
        <v>5.2679926000000004</v>
      </c>
      <c r="E182" s="48">
        <f t="shared" ref="E182:E204" si="29">ROUND((AVERAGEA(C170:C181)*0.05/4),3)</f>
        <v>5.6000000000000001E-2</v>
      </c>
      <c r="F182" s="48"/>
      <c r="G182" s="16"/>
      <c r="H182" s="21">
        <v>0.05</v>
      </c>
      <c r="I182" s="13">
        <f t="shared" si="28"/>
        <v>4.4768365341666669</v>
      </c>
      <c r="J182" s="14">
        <f t="shared" si="20"/>
        <v>0.84981830349698417</v>
      </c>
      <c r="K182" s="12">
        <f t="shared" si="22"/>
        <v>4.2520940519164739E-2</v>
      </c>
      <c r="M182" s="19"/>
      <c r="N182" s="72">
        <f t="shared" si="18"/>
        <v>4.6806317210777992E-2</v>
      </c>
      <c r="O182" s="72">
        <f>AVERAGE(N$9:N182)</f>
        <v>1.0729591427153625E-2</v>
      </c>
      <c r="P182" s="71">
        <f t="shared" si="23"/>
        <v>0.3984430281170368</v>
      </c>
      <c r="Q182" s="62"/>
      <c r="R182" s="62"/>
      <c r="S182" s="62"/>
    </row>
    <row r="183" spans="1:19" s="2" customFormat="1" hidden="1">
      <c r="A183" s="17">
        <f t="shared" si="26"/>
        <v>35520</v>
      </c>
      <c r="B183" s="2" t="s">
        <v>6</v>
      </c>
      <c r="C183" s="11">
        <v>5.2201402000000003</v>
      </c>
      <c r="E183" s="48">
        <f t="shared" si="29"/>
        <v>5.7000000000000002E-2</v>
      </c>
      <c r="F183" s="48"/>
      <c r="G183" s="16"/>
      <c r="H183" s="21">
        <v>0.05</v>
      </c>
      <c r="I183" s="13">
        <f t="shared" si="28"/>
        <v>4.5503411691666669</v>
      </c>
      <c r="J183" s="14">
        <f t="shared" si="20"/>
        <v>0.8716894556139827</v>
      </c>
      <c r="K183" s="12">
        <f t="shared" si="22"/>
        <v>4.3676987832625642E-2</v>
      </c>
      <c r="M183" s="19"/>
      <c r="N183" s="72">
        <f t="shared" si="18"/>
        <v>-9.0836118486574691E-3</v>
      </c>
      <c r="O183" s="72">
        <f>AVERAGE(N$9:N183)</f>
        <v>1.0616373122720419E-2</v>
      </c>
      <c r="P183" s="71">
        <f t="shared" si="23"/>
        <v>0.38733201152846197</v>
      </c>
      <c r="Q183" s="62"/>
      <c r="R183" s="62"/>
      <c r="S183" s="62"/>
    </row>
    <row r="184" spans="1:19" s="2" customFormat="1" hidden="1">
      <c r="A184" s="23">
        <f t="shared" si="26"/>
        <v>35611</v>
      </c>
      <c r="B184" s="24" t="s">
        <v>5</v>
      </c>
      <c r="C184" s="11">
        <v>5.5823603000000004</v>
      </c>
      <c r="D184" s="25"/>
      <c r="E184" s="48">
        <f t="shared" si="29"/>
        <v>5.8000000000000003E-2</v>
      </c>
      <c r="F184" s="48"/>
      <c r="G184" s="16"/>
      <c r="H184" s="26">
        <v>0.05</v>
      </c>
      <c r="I184" s="27">
        <f t="shared" si="28"/>
        <v>4.6347425216666673</v>
      </c>
      <c r="J184" s="28">
        <f t="shared" si="20"/>
        <v>0.83024782933961949</v>
      </c>
      <c r="K184" s="12">
        <f t="shared" ref="K184:K204" si="30">+E184*4/C184</f>
        <v>4.1559481569113335E-2</v>
      </c>
      <c r="L184" s="13">
        <f>SUM(E181:E184)</f>
        <v>0.22700000000000001</v>
      </c>
      <c r="M184" s="29">
        <f>+(L184/L180)-1</f>
        <v>1.3392857142857206E-2</v>
      </c>
      <c r="N184" s="79">
        <f t="shared" si="18"/>
        <v>6.9388960089616036E-2</v>
      </c>
      <c r="O184" s="72">
        <f>AVERAGE(N$9:N184)</f>
        <v>1.0950308275941416E-2</v>
      </c>
      <c r="P184" s="71">
        <f t="shared" si="23"/>
        <v>0.48432773823332709</v>
      </c>
      <c r="Q184" s="62"/>
      <c r="R184" s="62"/>
      <c r="S184" s="62"/>
    </row>
    <row r="185" spans="1:19" s="2" customFormat="1" hidden="1">
      <c r="A185" s="23">
        <f t="shared" si="26"/>
        <v>35703</v>
      </c>
      <c r="B185" s="24" t="s">
        <v>5</v>
      </c>
      <c r="C185" s="11">
        <v>6.0044529000000004</v>
      </c>
      <c r="D185" s="25"/>
      <c r="E185" s="48">
        <f t="shared" si="29"/>
        <v>5.8999999999999997E-2</v>
      </c>
      <c r="F185" s="48"/>
      <c r="G185" s="16"/>
      <c r="H185" s="26">
        <v>0.05</v>
      </c>
      <c r="I185" s="27">
        <f t="shared" si="28"/>
        <v>4.7556827799999999</v>
      </c>
      <c r="J185" s="28">
        <f t="shared" si="20"/>
        <v>0.79202599457479295</v>
      </c>
      <c r="K185" s="12">
        <f t="shared" si="30"/>
        <v>3.9304163748207596E-2</v>
      </c>
      <c r="L185" s="13"/>
      <c r="M185" s="30"/>
      <c r="N185" s="79">
        <f t="shared" si="18"/>
        <v>7.5611851854134216E-2</v>
      </c>
      <c r="O185" s="72">
        <f>AVERAGE(N$9:N185)</f>
        <v>1.1315627731185442E-2</v>
      </c>
      <c r="P185" s="71">
        <f t="shared" si="23"/>
        <v>0.58736220936285588</v>
      </c>
      <c r="Q185" s="62"/>
      <c r="R185" s="62"/>
      <c r="S185" s="62"/>
    </row>
    <row r="186" spans="1:19" s="2" customFormat="1" hidden="1">
      <c r="A186" s="23">
        <f t="shared" si="26"/>
        <v>35795</v>
      </c>
      <c r="B186" s="24" t="s">
        <v>6</v>
      </c>
      <c r="C186" s="11">
        <v>5.8706322000000002</v>
      </c>
      <c r="D186" s="25"/>
      <c r="E186" s="48">
        <f t="shared" si="29"/>
        <v>6.0999999999999999E-2</v>
      </c>
      <c r="F186" s="48"/>
      <c r="G186" s="16"/>
      <c r="H186" s="26">
        <v>0.05</v>
      </c>
      <c r="I186" s="27">
        <f t="shared" si="28"/>
        <v>4.9058790541666673</v>
      </c>
      <c r="J186" s="28">
        <f t="shared" si="20"/>
        <v>0.83566452249668566</v>
      </c>
      <c r="K186" s="12">
        <f t="shared" si="30"/>
        <v>4.1562814989499763E-2</v>
      </c>
      <c r="L186" s="24"/>
      <c r="M186" s="30"/>
      <c r="N186" s="79">
        <f t="shared" si="18"/>
        <v>-2.228690976991432E-2</v>
      </c>
      <c r="O186" s="72">
        <f>AVERAGE(N$9:N186)</f>
        <v>1.1126849430617466E-2</v>
      </c>
      <c r="P186" s="71">
        <f t="shared" si="23"/>
        <v>0.49934480470130493</v>
      </c>
      <c r="Q186" s="62"/>
      <c r="R186" s="62"/>
      <c r="S186" s="62"/>
    </row>
    <row r="187" spans="1:19" s="2" customFormat="1" hidden="1">
      <c r="A187" s="23">
        <f t="shared" si="26"/>
        <v>35885</v>
      </c>
      <c r="B187" s="24" t="s">
        <v>5</v>
      </c>
      <c r="C187" s="11">
        <v>6.1563660000000002</v>
      </c>
      <c r="D187" s="25"/>
      <c r="E187" s="48">
        <f t="shared" si="29"/>
        <v>6.3E-2</v>
      </c>
      <c r="F187" s="48"/>
      <c r="G187" s="16">
        <v>12</v>
      </c>
      <c r="H187" s="26">
        <v>0.05</v>
      </c>
      <c r="I187" s="27">
        <f t="shared" si="28"/>
        <v>5.0544801525000009</v>
      </c>
      <c r="J187" s="28">
        <f t="shared" si="20"/>
        <v>0.82101683891113697</v>
      </c>
      <c r="K187" s="12">
        <f t="shared" si="30"/>
        <v>4.0933238862016975E-2</v>
      </c>
      <c r="L187" s="24"/>
      <c r="M187" s="30"/>
      <c r="N187" s="79">
        <f t="shared" si="18"/>
        <v>4.8671725678880007E-2</v>
      </c>
      <c r="O187" s="72">
        <f>AVERAGE(N$9:N187)</f>
        <v>1.1336597342618932E-2</v>
      </c>
      <c r="P187" s="71">
        <f t="shared" si="23"/>
        <v>0.50410030233917014</v>
      </c>
      <c r="Q187" s="62"/>
      <c r="R187" s="62"/>
      <c r="S187" s="62"/>
    </row>
    <row r="188" spans="1:19" s="2" customFormat="1" hidden="1">
      <c r="A188" s="23">
        <f t="shared" si="26"/>
        <v>35976</v>
      </c>
      <c r="B188" s="24" t="s">
        <v>6</v>
      </c>
      <c r="C188" s="11">
        <v>6.1032000000000002</v>
      </c>
      <c r="D188" s="25"/>
      <c r="E188" s="48">
        <f t="shared" si="29"/>
        <v>6.5000000000000002E-2</v>
      </c>
      <c r="F188" s="48"/>
      <c r="G188" s="16">
        <v>12</v>
      </c>
      <c r="H188" s="26">
        <v>0.05</v>
      </c>
      <c r="I188" s="27">
        <f t="shared" si="28"/>
        <v>5.2204439291666676</v>
      </c>
      <c r="J188" s="28">
        <f t="shared" si="20"/>
        <v>0.85536176582230095</v>
      </c>
      <c r="K188" s="12">
        <f t="shared" si="30"/>
        <v>4.2600602962380392E-2</v>
      </c>
      <c r="L188" s="13">
        <f>SUM(E185:E188)</f>
        <v>0.248</v>
      </c>
      <c r="M188" s="29">
        <f>+(L188/L184)-1</f>
        <v>9.2511013215859084E-2</v>
      </c>
      <c r="N188" s="79">
        <f t="shared" si="18"/>
        <v>-8.6359387989602965E-3</v>
      </c>
      <c r="O188" s="72">
        <f>AVERAGE(N$9:N188)</f>
        <v>1.1225638808499047E-2</v>
      </c>
      <c r="P188" s="71">
        <f t="shared" si="23"/>
        <v>0.46578732844290704</v>
      </c>
      <c r="Q188" s="62"/>
      <c r="R188" s="62"/>
      <c r="S188" s="62"/>
    </row>
    <row r="189" spans="1:19" s="2" customFormat="1" hidden="1">
      <c r="A189" s="23">
        <f t="shared" si="26"/>
        <v>36068</v>
      </c>
      <c r="B189" s="24" t="s">
        <v>6</v>
      </c>
      <c r="C189" s="11">
        <v>5.4840323</v>
      </c>
      <c r="D189" s="25"/>
      <c r="E189" s="48">
        <f t="shared" si="29"/>
        <v>6.7000000000000004E-2</v>
      </c>
      <c r="F189" s="48"/>
      <c r="G189" s="16">
        <v>12</v>
      </c>
      <c r="H189" s="26">
        <v>0.05</v>
      </c>
      <c r="I189" s="27">
        <f t="shared" si="28"/>
        <v>5.3618266149999991</v>
      </c>
      <c r="J189" s="28">
        <f t="shared" si="20"/>
        <v>0.97771608949130351</v>
      </c>
      <c r="K189" s="12">
        <f t="shared" si="30"/>
        <v>4.8869150533631979E-2</v>
      </c>
      <c r="L189" s="13"/>
      <c r="M189" s="30"/>
      <c r="N189" s="79">
        <f t="shared" si="18"/>
        <v>-0.10144968213396255</v>
      </c>
      <c r="O189" s="72">
        <f>AVERAGE(N$9:N189)</f>
        <v>1.060312322318158E-2</v>
      </c>
      <c r="P189" s="71">
        <f t="shared" si="23"/>
        <v>0.27887097178304887</v>
      </c>
      <c r="Q189" s="62"/>
      <c r="R189" s="62"/>
      <c r="S189" s="62"/>
    </row>
    <row r="190" spans="1:19" s="2" customFormat="1" hidden="1">
      <c r="A190" s="23">
        <f t="shared" si="26"/>
        <v>36160</v>
      </c>
      <c r="B190" s="24" t="s">
        <v>5</v>
      </c>
      <c r="C190" s="11">
        <v>5.9239309999999996</v>
      </c>
      <c r="D190" s="25"/>
      <c r="E190" s="48">
        <f t="shared" si="29"/>
        <v>6.8000000000000005E-2</v>
      </c>
      <c r="F190" s="48"/>
      <c r="G190" s="16">
        <v>12</v>
      </c>
      <c r="H190" s="26">
        <v>0.05</v>
      </c>
      <c r="I190" s="27">
        <f t="shared" si="28"/>
        <v>5.4357647500000006</v>
      </c>
      <c r="J190" s="28">
        <f t="shared" si="20"/>
        <v>0.91759420391628477</v>
      </c>
      <c r="K190" s="12">
        <f t="shared" si="30"/>
        <v>4.591545715167851E-2</v>
      </c>
      <c r="L190" s="24"/>
      <c r="M190" s="30"/>
      <c r="N190" s="79">
        <f t="shared" si="18"/>
        <v>8.0214461902421652E-2</v>
      </c>
      <c r="O190" s="72">
        <f>AVERAGE(N$9:N190)</f>
        <v>1.0985603106034547E-2</v>
      </c>
      <c r="P190" s="71">
        <f t="shared" si="23"/>
        <v>0.35066486979026301</v>
      </c>
      <c r="Q190" s="62"/>
      <c r="R190" s="62"/>
      <c r="S190" s="62"/>
    </row>
    <row r="191" spans="1:19" s="2" customFormat="1" hidden="1">
      <c r="A191" s="23">
        <f t="shared" si="26"/>
        <v>36250</v>
      </c>
      <c r="B191" s="24" t="s">
        <v>5</v>
      </c>
      <c r="C191" s="11">
        <v>6.1154289000000004</v>
      </c>
      <c r="D191" s="25"/>
      <c r="E191" s="48">
        <f t="shared" si="29"/>
        <v>6.9000000000000006E-2</v>
      </c>
      <c r="F191" s="48"/>
      <c r="G191" s="16">
        <v>12</v>
      </c>
      <c r="H191" s="26">
        <v>0.05</v>
      </c>
      <c r="I191" s="27">
        <f t="shared" si="28"/>
        <v>5.5360614166666666</v>
      </c>
      <c r="J191" s="28">
        <f t="shared" si="20"/>
        <v>0.90526134915355916</v>
      </c>
      <c r="K191" s="12">
        <f t="shared" si="30"/>
        <v>4.5131748649714497E-2</v>
      </c>
      <c r="L191" s="24"/>
      <c r="M191" s="30"/>
      <c r="N191" s="79">
        <f t="shared" si="18"/>
        <v>3.2326153022376625E-2</v>
      </c>
      <c r="O191" s="72">
        <f>AVERAGE(N$9:N191)</f>
        <v>1.1102218132899806E-2</v>
      </c>
      <c r="P191" s="71">
        <f t="shared" si="23"/>
        <v>0.45351984862720252</v>
      </c>
      <c r="Q191" s="62"/>
      <c r="R191" s="62"/>
      <c r="S191" s="62"/>
    </row>
    <row r="192" spans="1:19" s="2" customFormat="1">
      <c r="A192" s="23">
        <f t="shared" si="26"/>
        <v>36341</v>
      </c>
      <c r="B192" s="24" t="s">
        <v>5</v>
      </c>
      <c r="C192" s="11">
        <v>6.3893183999999996</v>
      </c>
      <c r="D192" s="25"/>
      <c r="E192" s="15">
        <f t="shared" si="29"/>
        <v>7.0999999999999994E-2</v>
      </c>
      <c r="F192" s="48"/>
      <c r="G192" s="16">
        <v>12</v>
      </c>
      <c r="H192" s="26">
        <v>0.05</v>
      </c>
      <c r="I192" s="27">
        <f t="shared" si="28"/>
        <v>5.6421184500000008</v>
      </c>
      <c r="J192" s="28">
        <f t="shared" si="20"/>
        <v>0.88305482631762433</v>
      </c>
      <c r="K192" s="12">
        <f t="shared" si="30"/>
        <v>4.4449185690918144E-2</v>
      </c>
      <c r="L192" s="13">
        <f>SUM(E189:E192)</f>
        <v>0.27500000000000002</v>
      </c>
      <c r="M192" s="29">
        <f>+(L192/L188)-1</f>
        <v>0.1088709677419355</v>
      </c>
      <c r="N192" s="79">
        <f t="shared" si="18"/>
        <v>4.4786637941289564E-2</v>
      </c>
      <c r="O192" s="72">
        <f>AVERAGE(N$9:N192)</f>
        <v>1.1285285631858445E-2</v>
      </c>
      <c r="P192" s="71">
        <f t="shared" si="23"/>
        <v>0.54664705854443962</v>
      </c>
      <c r="Q192" s="64">
        <f t="shared" ref="Q192:Q223" si="31">((C192-C191+E192)/C191)</f>
        <v>5.639661676060026E-2</v>
      </c>
      <c r="R192" s="64">
        <f t="shared" ref="R192:R223" si="32">+(1+Q192)*(1+Q191)*(1+Q190)*(1+Q189)-1</f>
        <v>5.639661676060026E-2</v>
      </c>
      <c r="S192" s="62"/>
    </row>
    <row r="193" spans="1:19" s="2" customFormat="1">
      <c r="A193" s="23">
        <f t="shared" si="26"/>
        <v>36433</v>
      </c>
      <c r="B193" s="24" t="s">
        <v>5</v>
      </c>
      <c r="C193" s="11">
        <v>6.4352163999999998</v>
      </c>
      <c r="D193" s="25"/>
      <c r="E193" s="15">
        <f t="shared" si="29"/>
        <v>7.1999999999999995E-2</v>
      </c>
      <c r="F193" s="48"/>
      <c r="G193" s="16">
        <v>12</v>
      </c>
      <c r="H193" s="26">
        <v>0.05</v>
      </c>
      <c r="I193" s="27">
        <f t="shared" si="28"/>
        <v>5.7625247749999993</v>
      </c>
      <c r="J193" s="28">
        <f t="shared" si="20"/>
        <v>0.89546713223194785</v>
      </c>
      <c r="K193" s="12">
        <f t="shared" si="30"/>
        <v>4.4753739749917344E-2</v>
      </c>
      <c r="L193" s="24"/>
      <c r="M193" s="30"/>
      <c r="N193" s="79">
        <f t="shared" si="18"/>
        <v>7.1835518480343197E-3</v>
      </c>
      <c r="O193" s="72">
        <f>AVERAGE(N$9:N193)</f>
        <v>1.1263114097891828E-2</v>
      </c>
      <c r="P193" s="71">
        <f t="shared" si="23"/>
        <v>0.53142953763989298</v>
      </c>
      <c r="Q193" s="64">
        <f t="shared" si="31"/>
        <v>1.8452359487985483E-2</v>
      </c>
      <c r="R193" s="64">
        <f t="shared" si="32"/>
        <v>7.5889626894958484E-2</v>
      </c>
      <c r="S193" s="62"/>
    </row>
    <row r="194" spans="1:19" s="2" customFormat="1">
      <c r="A194" s="23">
        <f t="shared" si="26"/>
        <v>36525</v>
      </c>
      <c r="B194" s="24" t="s">
        <v>5</v>
      </c>
      <c r="C194" s="11">
        <v>7.4705190999999997</v>
      </c>
      <c r="D194" s="25"/>
      <c r="E194" s="15">
        <f t="shared" si="29"/>
        <v>7.2999999999999995E-2</v>
      </c>
      <c r="F194" s="48"/>
      <c r="G194" s="16">
        <v>12</v>
      </c>
      <c r="H194" s="26">
        <v>0.05</v>
      </c>
      <c r="I194" s="27">
        <f t="shared" si="28"/>
        <v>5.8794225999999989</v>
      </c>
      <c r="J194" s="28">
        <f t="shared" si="20"/>
        <v>0.7870166077214098</v>
      </c>
      <c r="K194" s="12">
        <f t="shared" si="30"/>
        <v>3.9086975897029697E-2</v>
      </c>
      <c r="L194" s="24"/>
      <c r="M194" s="30"/>
      <c r="N194" s="79">
        <f t="shared" si="18"/>
        <v>0.16088079027148172</v>
      </c>
      <c r="O194" s="72">
        <f>AVERAGE(N$9:N194)</f>
        <v>1.2067510206351989E-2</v>
      </c>
      <c r="P194" s="71">
        <f t="shared" si="23"/>
        <v>0.82768614214649339</v>
      </c>
      <c r="Q194" s="64">
        <f t="shared" si="31"/>
        <v>0.17222462013864831</v>
      </c>
      <c r="R194" s="64">
        <f>+(1+Q194)*(1+Q193)*(1+Q192)*(1+Q191)-1</f>
        <v>0.26118430919805502</v>
      </c>
      <c r="S194" s="62"/>
    </row>
    <row r="195" spans="1:19" s="2" customFormat="1">
      <c r="A195" s="23">
        <f t="shared" si="26"/>
        <v>36616</v>
      </c>
      <c r="B195" s="24" t="s">
        <v>5</v>
      </c>
      <c r="C195" s="11">
        <v>8.5803218000000001</v>
      </c>
      <c r="D195" s="25"/>
      <c r="E195" s="15">
        <f t="shared" si="29"/>
        <v>7.5999999999999998E-2</v>
      </c>
      <c r="F195" s="48"/>
      <c r="G195" s="16">
        <v>12</v>
      </c>
      <c r="H195" s="26">
        <v>0.05</v>
      </c>
      <c r="I195" s="27">
        <f t="shared" si="28"/>
        <v>6.0629664749999996</v>
      </c>
      <c r="J195" s="28">
        <f t="shared" si="20"/>
        <v>0.70661294719738832</v>
      </c>
      <c r="K195" s="12">
        <f t="shared" si="30"/>
        <v>3.542990660326982E-2</v>
      </c>
      <c r="L195" s="31"/>
      <c r="M195" s="30"/>
      <c r="N195" s="79">
        <f t="shared" si="18"/>
        <v>0.14855764173067976</v>
      </c>
      <c r="O195" s="72">
        <f>AVERAGE(N$9:N195)</f>
        <v>1.2797403957818981E-2</v>
      </c>
      <c r="P195" s="71">
        <f t="shared" si="23"/>
        <v>1.0601998653150431</v>
      </c>
      <c r="Q195" s="64">
        <f t="shared" si="31"/>
        <v>0.15873096422442726</v>
      </c>
      <c r="R195" s="64">
        <f t="shared" si="32"/>
        <v>0.46137331066178033</v>
      </c>
      <c r="S195" s="62"/>
    </row>
    <row r="196" spans="1:19">
      <c r="A196" s="33">
        <f t="shared" si="26"/>
        <v>36707</v>
      </c>
      <c r="B196" s="32" t="s">
        <v>5</v>
      </c>
      <c r="C196" s="11">
        <v>9.1003425</v>
      </c>
      <c r="D196" s="25"/>
      <c r="E196" s="15">
        <f t="shared" si="29"/>
        <v>7.9000000000000001E-2</v>
      </c>
      <c r="F196" s="48"/>
      <c r="G196" s="16">
        <v>12</v>
      </c>
      <c r="H196" s="34">
        <v>0.05</v>
      </c>
      <c r="I196" s="35">
        <f t="shared" si="28"/>
        <v>6.3429816083333348</v>
      </c>
      <c r="J196" s="36">
        <f t="shared" si="20"/>
        <v>0.69700471255156993</v>
      </c>
      <c r="K196" s="12">
        <f t="shared" si="30"/>
        <v>3.4723967806706175E-2</v>
      </c>
      <c r="L196" s="13">
        <f>SUM(E193:E196)</f>
        <v>0.3</v>
      </c>
      <c r="M196" s="37">
        <f>+(L196/L192)-1</f>
        <v>9.0909090909090828E-2</v>
      </c>
      <c r="N196" s="72">
        <f t="shared" si="18"/>
        <v>6.0606200107786057E-2</v>
      </c>
      <c r="O196" s="72">
        <f>AVERAGE(N$9:N196)</f>
        <v>1.3051706064999658E-2</v>
      </c>
      <c r="P196" s="71">
        <f t="shared" si="23"/>
        <v>1.0651582747969419</v>
      </c>
      <c r="Q196" s="64">
        <f t="shared" si="31"/>
        <v>6.9813313994820089E-2</v>
      </c>
      <c r="R196" s="64">
        <f t="shared" si="32"/>
        <v>0.47993338832980803</v>
      </c>
      <c r="S196" s="62"/>
    </row>
    <row r="197" spans="1:19">
      <c r="A197" s="33">
        <f t="shared" si="26"/>
        <v>36799</v>
      </c>
      <c r="B197" s="32" t="s">
        <v>5</v>
      </c>
      <c r="C197" s="11">
        <v>9.1835998700000001</v>
      </c>
      <c r="E197" s="15">
        <f t="shared" si="29"/>
        <v>8.3000000000000004E-2</v>
      </c>
      <c r="F197" s="48"/>
      <c r="G197" s="16">
        <v>12</v>
      </c>
      <c r="H197" s="34">
        <v>0.05</v>
      </c>
      <c r="I197" s="35">
        <f t="shared" si="28"/>
        <v>6.6361467916666657</v>
      </c>
      <c r="J197" s="36">
        <f t="shared" si="20"/>
        <v>0.72260844174460592</v>
      </c>
      <c r="K197" s="12">
        <f t="shared" si="30"/>
        <v>3.6151400834060946E-2</v>
      </c>
      <c r="M197" s="39"/>
      <c r="N197" s="72">
        <f t="shared" si="18"/>
        <v>9.148817201110937E-3</v>
      </c>
      <c r="O197" s="72">
        <f>AVERAGE(N$9:N197)</f>
        <v>1.3031055859370618E-2</v>
      </c>
      <c r="P197" s="71">
        <f t="shared" si="23"/>
        <v>0.99783554977291167</v>
      </c>
      <c r="Q197" s="64">
        <f t="shared" si="31"/>
        <v>1.8269353049074816E-2</v>
      </c>
      <c r="R197" s="64">
        <f t="shared" si="32"/>
        <v>0.47966745803203792</v>
      </c>
      <c r="S197" s="62"/>
    </row>
    <row r="198" spans="1:19" s="2" customFormat="1">
      <c r="A198" s="23">
        <f t="shared" si="26"/>
        <v>36891</v>
      </c>
      <c r="B198" s="32" t="s">
        <v>5</v>
      </c>
      <c r="C198" s="11">
        <v>9.3773622700000008</v>
      </c>
      <c r="D198" s="25"/>
      <c r="E198" s="15">
        <f t="shared" si="29"/>
        <v>8.5999999999999993E-2</v>
      </c>
      <c r="F198" s="48"/>
      <c r="G198" s="16">
        <v>12</v>
      </c>
      <c r="H198" s="34">
        <v>0.05</v>
      </c>
      <c r="I198" s="35">
        <f t="shared" si="28"/>
        <v>6.9010757058333319</v>
      </c>
      <c r="J198" s="14">
        <f t="shared" si="20"/>
        <v>0.73592930582528637</v>
      </c>
      <c r="K198" s="12">
        <f t="shared" si="30"/>
        <v>3.6684089842675974E-2</v>
      </c>
      <c r="M198" s="19"/>
      <c r="N198" s="72">
        <f t="shared" si="18"/>
        <v>2.1098741533041254E-2</v>
      </c>
      <c r="O198" s="72">
        <f>AVERAGE(N$9:N198)</f>
        <v>1.3073517362916252E-2</v>
      </c>
      <c r="P198" s="71">
        <f t="shared" si="23"/>
        <v>0.9865731464751395</v>
      </c>
      <c r="Q198" s="64">
        <f t="shared" si="31"/>
        <v>3.046326102620155E-2</v>
      </c>
      <c r="R198" s="64">
        <f>+(1+Q198)*(1+Q197)*(1+Q196)*(1+Q195)-1</f>
        <v>0.30072592559751943</v>
      </c>
      <c r="S198" s="62"/>
    </row>
    <row r="199" spans="1:19" s="2" customFormat="1">
      <c r="A199" s="23">
        <f t="shared" si="26"/>
        <v>36981</v>
      </c>
      <c r="B199" s="2" t="s">
        <v>6</v>
      </c>
      <c r="C199" s="11">
        <v>8.4471422900000004</v>
      </c>
      <c r="D199" s="25"/>
      <c r="E199" s="15">
        <f t="shared" si="29"/>
        <v>0.09</v>
      </c>
      <c r="F199" s="48"/>
      <c r="G199" s="16">
        <v>12</v>
      </c>
      <c r="H199" s="21">
        <v>0.05</v>
      </c>
      <c r="I199" s="35">
        <f t="shared" si="28"/>
        <v>7.1933032116666666</v>
      </c>
      <c r="J199" s="14">
        <f t="shared" si="20"/>
        <v>0.85156647830856724</v>
      </c>
      <c r="K199" s="12">
        <f t="shared" si="30"/>
        <v>4.261796328755816E-2</v>
      </c>
      <c r="M199" s="19"/>
      <c r="N199" s="72">
        <f t="shared" si="18"/>
        <v>-9.9198468952826357E-2</v>
      </c>
      <c r="O199" s="72">
        <f>AVERAGE(N$9:N199)</f>
        <v>1.2485705916236973E-2</v>
      </c>
      <c r="P199" s="71">
        <f t="shared" si="23"/>
        <v>0.74428824192562715</v>
      </c>
      <c r="Q199" s="64">
        <f t="shared" si="31"/>
        <v>-8.9600887307940205E-2</v>
      </c>
      <c r="R199" s="64">
        <f t="shared" si="32"/>
        <v>2.196261693252155E-2</v>
      </c>
      <c r="S199" s="62"/>
    </row>
    <row r="200" spans="1:19" s="2" customFormat="1">
      <c r="A200" s="33">
        <f t="shared" si="26"/>
        <v>37072</v>
      </c>
      <c r="B200" s="2" t="s">
        <v>6</v>
      </c>
      <c r="C200" s="11">
        <v>8.4115146000000003</v>
      </c>
      <c r="E200" s="15">
        <f t="shared" si="29"/>
        <v>9.1999999999999998E-2</v>
      </c>
      <c r="F200" s="48"/>
      <c r="G200" s="16">
        <v>12</v>
      </c>
      <c r="H200" s="21">
        <v>0.05</v>
      </c>
      <c r="I200" s="35">
        <f t="shared" si="28"/>
        <v>7.3842012358333333</v>
      </c>
      <c r="J200" s="14">
        <f t="shared" si="20"/>
        <v>0.87786820649795139</v>
      </c>
      <c r="K200" s="12">
        <f t="shared" si="30"/>
        <v>4.3749552547884776E-2</v>
      </c>
      <c r="L200" s="13">
        <f>SUM(E197:E200)</f>
        <v>0.35099999999999998</v>
      </c>
      <c r="M200" s="20">
        <f>+(L200/L196)-1</f>
        <v>0.16999999999999993</v>
      </c>
      <c r="N200" s="72">
        <f t="shared" si="18"/>
        <v>-4.2177210678903121E-3</v>
      </c>
      <c r="O200" s="72">
        <f>AVERAGE(N$9:N200)</f>
        <v>1.2398708900694643E-2</v>
      </c>
      <c r="P200" s="71">
        <f t="shared" si="23"/>
        <v>0.70120586901354409</v>
      </c>
      <c r="Q200" s="64">
        <f t="shared" si="31"/>
        <v>6.6735362167078989E-3</v>
      </c>
      <c r="R200" s="64">
        <f t="shared" si="32"/>
        <v>-3.8353039721354953E-2</v>
      </c>
      <c r="S200" s="62"/>
    </row>
    <row r="201" spans="1:19" s="2" customFormat="1">
      <c r="A201" s="33">
        <f t="shared" si="26"/>
        <v>37164</v>
      </c>
      <c r="B201" s="2" t="s">
        <v>6</v>
      </c>
      <c r="C201" s="11">
        <v>7.8014497</v>
      </c>
      <c r="E201" s="15">
        <f t="shared" si="29"/>
        <v>9.5000000000000001E-2</v>
      </c>
      <c r="F201" s="48"/>
      <c r="G201" s="16">
        <v>12</v>
      </c>
      <c r="H201" s="21">
        <v>0.05</v>
      </c>
      <c r="I201" s="35">
        <f t="shared" si="28"/>
        <v>7.5765607858333333</v>
      </c>
      <c r="J201" s="14">
        <f t="shared" si="20"/>
        <v>0.97117344560118524</v>
      </c>
      <c r="K201" s="12">
        <f t="shared" si="30"/>
        <v>4.8708895732545707E-2</v>
      </c>
      <c r="M201" s="19"/>
      <c r="N201" s="72">
        <f t="shared" si="18"/>
        <v>-7.2527354348288275E-2</v>
      </c>
      <c r="O201" s="72">
        <f>AVERAGE(N$9:N201)</f>
        <v>1.1958677484896802E-2</v>
      </c>
      <c r="P201" s="71">
        <f t="shared" si="23"/>
        <v>0.5502312644406766</v>
      </c>
      <c r="Q201" s="64">
        <f t="shared" si="31"/>
        <v>-6.1233312250328881E-2</v>
      </c>
      <c r="R201" s="64">
        <f t="shared" si="32"/>
        <v>-0.11343484021971229</v>
      </c>
      <c r="S201" s="62"/>
    </row>
    <row r="202" spans="1:19" s="2" customFormat="1">
      <c r="A202" s="23">
        <f t="shared" si="26"/>
        <v>37256</v>
      </c>
      <c r="B202" s="2" t="s">
        <v>5</v>
      </c>
      <c r="C202" s="11">
        <v>7.9526583500000001</v>
      </c>
      <c r="E202" s="15">
        <f t="shared" si="29"/>
        <v>9.7000000000000003E-2</v>
      </c>
      <c r="F202" s="48"/>
      <c r="G202" s="16">
        <v>12</v>
      </c>
      <c r="H202" s="21">
        <v>0.05</v>
      </c>
      <c r="I202" s="35">
        <f t="shared" si="28"/>
        <v>7.7696789025000008</v>
      </c>
      <c r="J202" s="14">
        <f t="shared" si="20"/>
        <v>0.97699141099152098</v>
      </c>
      <c r="K202" s="12">
        <f t="shared" si="30"/>
        <v>4.8788717297279592E-2</v>
      </c>
      <c r="M202" s="19"/>
      <c r="N202" s="72">
        <f t="shared" si="18"/>
        <v>1.9382122017655323E-2</v>
      </c>
      <c r="O202" s="72">
        <f>AVERAGE(N$9:N202)</f>
        <v>1.1996942662900714E-2</v>
      </c>
      <c r="P202" s="71">
        <f t="shared" si="23"/>
        <v>0.50961836013209272</v>
      </c>
      <c r="Q202" s="64">
        <f t="shared" si="31"/>
        <v>3.1815708559910352E-2</v>
      </c>
      <c r="R202" s="64">
        <f t="shared" si="32"/>
        <v>-0.11227125398702797</v>
      </c>
      <c r="S202" s="62"/>
    </row>
    <row r="203" spans="1:19" s="2" customFormat="1">
      <c r="A203" s="23">
        <f t="shared" si="26"/>
        <v>37346</v>
      </c>
      <c r="B203" s="2" t="s">
        <v>5</v>
      </c>
      <c r="C203" s="11">
        <v>7.9782837200000003</v>
      </c>
      <c r="E203" s="15">
        <f t="shared" si="29"/>
        <v>9.9000000000000005E-2</v>
      </c>
      <c r="F203" s="48"/>
      <c r="G203" s="16">
        <v>12</v>
      </c>
      <c r="H203" s="21">
        <v>0.05</v>
      </c>
      <c r="I203" s="35">
        <f t="shared" si="28"/>
        <v>7.9387395150000017</v>
      </c>
      <c r="J203" s="14">
        <f t="shared" si="20"/>
        <v>0.9950435198361185</v>
      </c>
      <c r="K203" s="12">
        <f t="shared" si="30"/>
        <v>4.9634735225986673E-2</v>
      </c>
      <c r="M203" s="19"/>
      <c r="N203" s="72">
        <f t="shared" si="18"/>
        <v>3.2222395169283491E-3</v>
      </c>
      <c r="O203" s="72">
        <f>AVERAGE(N$9:N203)</f>
        <v>1.195194418522906E-2</v>
      </c>
      <c r="P203" s="71">
        <f t="shared" si="23"/>
        <v>0.5283657937003301</v>
      </c>
      <c r="Q203" s="64">
        <f t="shared" si="31"/>
        <v>1.5670907074739379E-2</v>
      </c>
      <c r="R203" s="64">
        <f t="shared" si="32"/>
        <v>-9.6208924971855625E-3</v>
      </c>
      <c r="S203" s="62"/>
    </row>
    <row r="204" spans="1:19" s="2" customFormat="1">
      <c r="A204" s="33">
        <f t="shared" si="26"/>
        <v>37437</v>
      </c>
      <c r="B204" s="2" t="s">
        <v>6</v>
      </c>
      <c r="C204" s="11">
        <v>7.7117432900000003</v>
      </c>
      <c r="E204" s="15">
        <f t="shared" si="29"/>
        <v>0.10100000000000001</v>
      </c>
      <c r="F204" s="48"/>
      <c r="G204" s="16">
        <v>12</v>
      </c>
      <c r="H204" s="21">
        <v>0.05</v>
      </c>
      <c r="I204" s="35">
        <f t="shared" si="28"/>
        <v>8.093977416666668</v>
      </c>
      <c r="J204" s="14">
        <f t="shared" si="20"/>
        <v>1.0495652036501681</v>
      </c>
      <c r="K204" s="12">
        <f t="shared" si="30"/>
        <v>5.2387635947876578E-2</v>
      </c>
      <c r="L204" s="13">
        <f>SUM(E201:E204)</f>
        <v>0.39200000000000002</v>
      </c>
      <c r="M204" s="20">
        <f>+(L204/L200)-1</f>
        <v>0.11680911680911699</v>
      </c>
      <c r="N204" s="72">
        <f>+(C204/C203)-1</f>
        <v>-3.3408241591087462E-2</v>
      </c>
      <c r="O204" s="72">
        <f>AVERAGE(N$9:N204)</f>
        <v>1.1720514665962141E-2</v>
      </c>
      <c r="P204" s="71">
        <f t="shared" si="23"/>
        <v>0.38144850485555359</v>
      </c>
      <c r="Q204" s="64">
        <f t="shared" si="31"/>
        <v>-2.0748877303651471E-2</v>
      </c>
      <c r="R204" s="64">
        <f t="shared" si="32"/>
        <v>-3.6599435640312539E-2</v>
      </c>
      <c r="S204" s="62"/>
    </row>
    <row r="205" spans="1:19" s="2" customFormat="1">
      <c r="A205" s="33">
        <f t="shared" si="26"/>
        <v>37529</v>
      </c>
      <c r="B205" s="2" t="s">
        <v>6</v>
      </c>
      <c r="C205" s="11">
        <v>7.0790488399999996</v>
      </c>
      <c r="E205" s="89">
        <v>9.3826900000000005E-2</v>
      </c>
      <c r="F205" s="49"/>
      <c r="G205" s="16">
        <v>12</v>
      </c>
      <c r="H205" s="21">
        <v>0.05</v>
      </c>
      <c r="I205" s="35">
        <f t="shared" si="28"/>
        <v>8.2041794908333348</v>
      </c>
      <c r="J205" s="14">
        <f t="shared" si="20"/>
        <v>1.1589381110744441</v>
      </c>
      <c r="K205" s="12">
        <f>+E205*4/C205</f>
        <v>5.3016670527731527E-2</v>
      </c>
      <c r="L205" s="41"/>
      <c r="M205" s="19"/>
      <c r="N205" s="72">
        <f t="shared" si="18"/>
        <v>-8.2042986417925845E-2</v>
      </c>
      <c r="O205" s="72">
        <f>AVERAGE(N$9:N205)</f>
        <v>1.1244557807668292E-2</v>
      </c>
      <c r="P205" s="71">
        <f t="shared" si="23"/>
        <v>0.17896650334287734</v>
      </c>
      <c r="Q205" s="64">
        <f t="shared" si="31"/>
        <v>-6.9876230281000526E-2</v>
      </c>
      <c r="R205" s="64">
        <f t="shared" si="32"/>
        <v>-4.5469149720627211E-2</v>
      </c>
      <c r="S205" s="62"/>
    </row>
    <row r="206" spans="1:19" s="2" customFormat="1">
      <c r="A206" s="23">
        <f t="shared" si="26"/>
        <v>37621</v>
      </c>
      <c r="B206" s="2" t="s">
        <v>5</v>
      </c>
      <c r="C206" s="11">
        <v>7.1529744099999997</v>
      </c>
      <c r="E206" s="89">
        <v>9.4835699999999995E-2</v>
      </c>
      <c r="F206" s="49"/>
      <c r="G206" s="16">
        <v>12</v>
      </c>
      <c r="H206" s="34">
        <v>0.05</v>
      </c>
      <c r="I206" s="35">
        <f t="shared" si="28"/>
        <v>8.2578321941666673</v>
      </c>
      <c r="J206" s="14">
        <f t="shared" si="20"/>
        <v>1.1544613080989155</v>
      </c>
      <c r="K206" s="12">
        <f>+E206*4/C206</f>
        <v>5.3032875312635154E-2</v>
      </c>
      <c r="L206" s="41"/>
      <c r="M206" s="19"/>
      <c r="N206" s="72">
        <f t="shared" si="18"/>
        <v>1.0442867632482589E-2</v>
      </c>
      <c r="O206" s="72">
        <f>AVERAGE(N$9:N206)</f>
        <v>1.1240508867389577E-2</v>
      </c>
      <c r="P206" s="71">
        <f t="shared" si="23"/>
        <v>0.21843340994859117</v>
      </c>
      <c r="Q206" s="64">
        <f t="shared" si="31"/>
        <v>2.3839540284906428E-2</v>
      </c>
      <c r="R206" s="64">
        <f t="shared" si="32"/>
        <v>-5.2847888600399462E-2</v>
      </c>
      <c r="S206" s="62"/>
    </row>
    <row r="207" spans="1:19">
      <c r="A207" s="23">
        <f t="shared" si="26"/>
        <v>37711</v>
      </c>
      <c r="B207" s="32" t="s">
        <v>6</v>
      </c>
      <c r="C207" s="11">
        <v>6.99602594</v>
      </c>
      <c r="E207" s="89">
        <v>9.2726699999999995E-2</v>
      </c>
      <c r="F207" s="49"/>
      <c r="G207" s="16">
        <v>12</v>
      </c>
      <c r="H207" s="34">
        <v>0.05</v>
      </c>
      <c r="I207" s="35">
        <f t="shared" si="28"/>
        <v>8.2313701366666656</v>
      </c>
      <c r="J207" s="36">
        <f t="shared" si="20"/>
        <v>1.1765779897417969</v>
      </c>
      <c r="K207" s="38">
        <f>+E207*4/C207</f>
        <v>5.3016784554689625E-2</v>
      </c>
      <c r="L207" s="41"/>
      <c r="M207" s="39"/>
      <c r="N207" s="72">
        <f t="shared" ref="N207:N243" si="33">+(C207/C206)-1</f>
        <v>-2.1941707184158554E-2</v>
      </c>
      <c r="O207" s="72">
        <f>AVERAGE(N$9:N207)</f>
        <v>1.1073764063110439E-2</v>
      </c>
      <c r="P207" s="71">
        <f t="shared" si="23"/>
        <v>0.136388892408281</v>
      </c>
      <c r="Q207" s="64">
        <f t="shared" si="31"/>
        <v>-8.9783307361223572E-3</v>
      </c>
      <c r="R207" s="64">
        <f t="shared" si="32"/>
        <v>-7.5834249117694985E-2</v>
      </c>
      <c r="S207" s="62"/>
    </row>
    <row r="208" spans="1:19" s="2" customFormat="1">
      <c r="A208" s="33">
        <f t="shared" si="26"/>
        <v>37802</v>
      </c>
      <c r="B208" s="2" t="s">
        <v>5</v>
      </c>
      <c r="C208" s="11">
        <v>7.51339807</v>
      </c>
      <c r="E208" s="89">
        <v>9.9581600000000006E-2</v>
      </c>
      <c r="F208" s="49"/>
      <c r="G208" s="16">
        <v>12</v>
      </c>
      <c r="H208" s="34">
        <v>0.05</v>
      </c>
      <c r="I208" s="35">
        <f t="shared" si="28"/>
        <v>8.099345481666667</v>
      </c>
      <c r="J208" s="14">
        <f t="shared" si="20"/>
        <v>1.0779870048422266</v>
      </c>
      <c r="K208" s="12">
        <f>+E208*4/C208</f>
        <v>5.3015479319598997E-2</v>
      </c>
      <c r="L208" s="13">
        <f>SUM(E205:E208)</f>
        <v>0.3809709</v>
      </c>
      <c r="M208" s="20">
        <f>+(L208/L204)-1</f>
        <v>-2.813545918367355E-2</v>
      </c>
      <c r="N208" s="72">
        <f t="shared" si="33"/>
        <v>7.3952288690341872E-2</v>
      </c>
      <c r="O208" s="72">
        <f>AVERAGE(N$9:N208)</f>
        <v>1.1388156686246598E-2</v>
      </c>
      <c r="P208" s="71">
        <f t="shared" si="23"/>
        <v>0.23105880030148107</v>
      </c>
      <c r="Q208" s="64">
        <f t="shared" si="31"/>
        <v>8.8186312528166541E-2</v>
      </c>
      <c r="R208" s="64">
        <f t="shared" si="32"/>
        <v>2.697305860458199E-2</v>
      </c>
      <c r="S208" s="62"/>
    </row>
    <row r="209" spans="1:19" s="2" customFormat="1">
      <c r="A209" s="33">
        <f t="shared" si="26"/>
        <v>37894</v>
      </c>
      <c r="B209" s="2" t="s">
        <v>5</v>
      </c>
      <c r="C209" s="11">
        <v>7.7555584900000003</v>
      </c>
      <c r="E209" s="90">
        <f t="shared" ref="E209:E220" si="34">ROUND((AVERAGEA(C197:C208)*0.05/4),7)</f>
        <v>9.9588800000000005E-2</v>
      </c>
      <c r="F209" s="46"/>
      <c r="G209" s="16">
        <v>12</v>
      </c>
      <c r="H209" s="21">
        <v>0.05</v>
      </c>
      <c r="I209" s="13">
        <f t="shared" si="28"/>
        <v>7.9671001124999989</v>
      </c>
      <c r="J209" s="14">
        <f t="shared" si="20"/>
        <v>1.0272761301165816</v>
      </c>
      <c r="K209" s="12">
        <f t="shared" ref="K209:K248" si="35">+E209*4/C208</f>
        <v>5.3019312472019735E-2</v>
      </c>
      <c r="M209" s="19"/>
      <c r="N209" s="72">
        <f t="shared" si="33"/>
        <v>3.2230479171190707E-2</v>
      </c>
      <c r="O209" s="72">
        <f>AVERAGE(N$9:N209)</f>
        <v>1.1491849832937863E-2</v>
      </c>
      <c r="P209" s="71">
        <f t="shared" si="23"/>
        <v>0.41420729597088624</v>
      </c>
      <c r="Q209" s="64">
        <f t="shared" si="31"/>
        <v>4.5485307289195753E-2</v>
      </c>
      <c r="R209" s="64">
        <f t="shared" si="32"/>
        <v>0.15434663504762214</v>
      </c>
      <c r="S209" s="62"/>
    </row>
    <row r="210" spans="1:19" s="2" customFormat="1">
      <c r="A210" s="23">
        <f t="shared" si="26"/>
        <v>37986</v>
      </c>
      <c r="B210" s="2" t="s">
        <v>5</v>
      </c>
      <c r="C210" s="11">
        <v>8.2787012699999991</v>
      </c>
      <c r="E210" s="15">
        <f t="shared" si="34"/>
        <v>9.81012E-2</v>
      </c>
      <c r="F210" s="48"/>
      <c r="G210" s="16">
        <v>12</v>
      </c>
      <c r="H210" s="21">
        <v>0.05</v>
      </c>
      <c r="I210" s="35">
        <f t="shared" si="28"/>
        <v>7.8480966641666656</v>
      </c>
      <c r="J210" s="14">
        <f t="shared" si="20"/>
        <v>0.94798645442205531</v>
      </c>
      <c r="K210" s="12">
        <f t="shared" si="35"/>
        <v>5.0596588305789433E-2</v>
      </c>
      <c r="M210" s="19"/>
      <c r="N210" s="72">
        <f t="shared" si="33"/>
        <v>6.7453914592293662E-2</v>
      </c>
      <c r="O210" s="72">
        <f>AVERAGE(N$9:N210)</f>
        <v>1.176888975748913E-2</v>
      </c>
      <c r="P210" s="71">
        <f t="shared" si="23"/>
        <v>0.39750129939055667</v>
      </c>
      <c r="Q210" s="64">
        <f t="shared" si="31"/>
        <v>8.0103061668741121E-2</v>
      </c>
      <c r="R210" s="64">
        <f t="shared" si="32"/>
        <v>0.21778197235378438</v>
      </c>
      <c r="S210" s="62"/>
    </row>
    <row r="211" spans="1:19" s="2" customFormat="1">
      <c r="A211" s="23">
        <f t="shared" si="26"/>
        <v>38077</v>
      </c>
      <c r="B211" s="2" t="s">
        <v>5</v>
      </c>
      <c r="C211" s="11">
        <v>8.6116244000000002</v>
      </c>
      <c r="E211" s="15">
        <f t="shared" si="34"/>
        <v>9.6956799999999996E-2</v>
      </c>
      <c r="F211" s="48"/>
      <c r="G211" s="16">
        <v>12</v>
      </c>
      <c r="H211" s="21">
        <v>0.05</v>
      </c>
      <c r="I211" s="35">
        <f t="shared" si="28"/>
        <v>7.756541580833332</v>
      </c>
      <c r="J211" s="14">
        <f t="shared" si="20"/>
        <v>0.90070597840209243</v>
      </c>
      <c r="K211" s="12">
        <f t="shared" si="35"/>
        <v>4.6846381739294236E-2</v>
      </c>
      <c r="M211" s="19"/>
      <c r="N211" s="72">
        <f t="shared" si="33"/>
        <v>4.0214415177225238E-2</v>
      </c>
      <c r="O211" s="72">
        <f>AVERAGE(N$9:N211)</f>
        <v>1.1909015498473053E-2</v>
      </c>
      <c r="P211" s="71">
        <f t="shared" si="23"/>
        <v>0.40817995611068247</v>
      </c>
      <c r="Q211" s="64">
        <f t="shared" si="31"/>
        <v>5.1926010612048712E-2</v>
      </c>
      <c r="R211" s="64">
        <f t="shared" si="32"/>
        <v>0.29262212089158113</v>
      </c>
      <c r="S211" s="62"/>
    </row>
    <row r="212" spans="1:19" s="2" customFormat="1">
      <c r="A212" s="33">
        <f t="shared" si="26"/>
        <v>38168</v>
      </c>
      <c r="B212" s="2" t="s">
        <v>6</v>
      </c>
      <c r="C212" s="11">
        <v>8.5447248899999995</v>
      </c>
      <c r="E212" s="15">
        <f t="shared" si="34"/>
        <v>9.7128099999999995E-2</v>
      </c>
      <c r="F212" s="48"/>
      <c r="G212" s="16">
        <v>12</v>
      </c>
      <c r="H212" s="21">
        <v>0.05</v>
      </c>
      <c r="I212" s="35">
        <f t="shared" si="28"/>
        <v>7.7702484233333324</v>
      </c>
      <c r="J212" s="14">
        <f t="shared" ref="J212:J275" si="36">+I212/C212</f>
        <v>0.90936203603546717</v>
      </c>
      <c r="K212" s="12">
        <f t="shared" si="35"/>
        <v>4.5114879836143339E-2</v>
      </c>
      <c r="L212" s="13">
        <f>SUM(E209:E212)</f>
        <v>0.39177489999999998</v>
      </c>
      <c r="M212" s="20">
        <f>+(L212/L208)-1</f>
        <v>2.8359121392211195E-2</v>
      </c>
      <c r="N212" s="72">
        <f t="shared" si="33"/>
        <v>-7.7685122913628835E-3</v>
      </c>
      <c r="O212" s="72">
        <f>AVERAGE(N$9:N212)</f>
        <v>1.1812557028915031E-2</v>
      </c>
      <c r="P212" s="71">
        <f t="shared" si="23"/>
        <v>0.33734529335711305</v>
      </c>
      <c r="Q212" s="64">
        <f t="shared" si="31"/>
        <v>3.5102076676729278E-3</v>
      </c>
      <c r="R212" s="64">
        <f t="shared" si="32"/>
        <v>0.19203805270998831</v>
      </c>
      <c r="S212" s="62"/>
    </row>
    <row r="213" spans="1:19" s="2" customFormat="1">
      <c r="A213" s="33">
        <f t="shared" si="26"/>
        <v>38260</v>
      </c>
      <c r="B213" s="2" t="s">
        <v>5</v>
      </c>
      <c r="C213" s="11">
        <v>8.6738099900000005</v>
      </c>
      <c r="E213" s="15">
        <f t="shared" si="34"/>
        <v>9.7266900000000003E-2</v>
      </c>
      <c r="F213" s="48"/>
      <c r="G213" s="16">
        <v>12</v>
      </c>
      <c r="H213" s="21">
        <v>0.05</v>
      </c>
      <c r="I213" s="35">
        <f t="shared" si="28"/>
        <v>7.7813492808333331</v>
      </c>
      <c r="J213" s="14">
        <f t="shared" si="36"/>
        <v>0.89710857049029413</v>
      </c>
      <c r="K213" s="12">
        <f t="shared" si="35"/>
        <v>4.5533075085346611E-2</v>
      </c>
      <c r="M213" s="19"/>
      <c r="N213" s="72">
        <f t="shared" si="33"/>
        <v>1.5106993105310051E-2</v>
      </c>
      <c r="O213" s="72">
        <f>AVERAGE(N$9:N213)</f>
        <v>1.1828627448799887E-2</v>
      </c>
      <c r="P213" s="71">
        <f t="shared" si="23"/>
        <v>0.34786609351629583</v>
      </c>
      <c r="Q213" s="64">
        <f t="shared" si="31"/>
        <v>2.6490261876646687E-2</v>
      </c>
      <c r="R213" s="64">
        <f t="shared" si="32"/>
        <v>0.17038034333153473</v>
      </c>
      <c r="S213" s="62"/>
    </row>
    <row r="214" spans="1:19" s="2" customFormat="1">
      <c r="A214" s="23">
        <f t="shared" si="26"/>
        <v>38352</v>
      </c>
      <c r="B214" s="2" t="s">
        <v>5</v>
      </c>
      <c r="C214" s="11">
        <v>9.4892129799999996</v>
      </c>
      <c r="E214" s="15">
        <f t="shared" si="34"/>
        <v>9.8175600000000002E-2</v>
      </c>
      <c r="F214" s="48"/>
      <c r="G214" s="16">
        <v>12</v>
      </c>
      <c r="H214" s="21">
        <v>0.05</v>
      </c>
      <c r="I214" s="35">
        <f t="shared" si="28"/>
        <v>7.8540459716666655</v>
      </c>
      <c r="J214" s="14">
        <f t="shared" si="36"/>
        <v>0.82768149352536358</v>
      </c>
      <c r="K214" s="12">
        <f t="shared" si="35"/>
        <v>4.5274498801881176E-2</v>
      </c>
      <c r="M214" s="19"/>
      <c r="N214" s="72">
        <f t="shared" si="33"/>
        <v>9.4007476638302334E-2</v>
      </c>
      <c r="O214" s="72">
        <f>AVERAGE(N$9:N214)</f>
        <v>1.2227553901176113E-2</v>
      </c>
      <c r="P214" s="71">
        <f t="shared" si="23"/>
        <v>0.27022136654466222</v>
      </c>
      <c r="Q214" s="64">
        <f t="shared" si="31"/>
        <v>0.1053261013387727</v>
      </c>
      <c r="R214" s="64">
        <f t="shared" si="32"/>
        <v>0.19771157761511149</v>
      </c>
      <c r="S214" s="62"/>
    </row>
    <row r="215" spans="1:19" s="2" customFormat="1">
      <c r="A215" s="23">
        <f t="shared" si="26"/>
        <v>38442</v>
      </c>
      <c r="B215" s="2" t="s">
        <v>5</v>
      </c>
      <c r="C215" s="11">
        <v>9.6048635999999998</v>
      </c>
      <c r="E215" s="15">
        <f t="shared" si="34"/>
        <v>9.9776199999999995E-2</v>
      </c>
      <c r="F215" s="48"/>
      <c r="G215" s="16">
        <v>12</v>
      </c>
      <c r="H215" s="21">
        <v>0.05</v>
      </c>
      <c r="I215" s="35">
        <f t="shared" si="28"/>
        <v>7.9820921908333338</v>
      </c>
      <c r="J215" s="14">
        <f t="shared" si="36"/>
        <v>0.83104690740567455</v>
      </c>
      <c r="K215" s="12">
        <f t="shared" si="35"/>
        <v>4.2058788314813439E-2</v>
      </c>
      <c r="M215" s="19"/>
      <c r="N215" s="72">
        <f t="shared" si="33"/>
        <v>1.2187588185000431E-2</v>
      </c>
      <c r="O215" s="72">
        <f>AVERAGE(N$9:N215)</f>
        <v>1.2227360830083476E-2</v>
      </c>
      <c r="P215" s="71">
        <f t="shared" si="23"/>
        <v>0.11940598778008527</v>
      </c>
      <c r="Q215" s="64">
        <f t="shared" si="31"/>
        <v>2.2702285263703739E-2</v>
      </c>
      <c r="R215" s="64">
        <f t="shared" si="32"/>
        <v>0.16443776002941268</v>
      </c>
      <c r="S215" s="62"/>
    </row>
    <row r="216" spans="1:19" s="2" customFormat="1">
      <c r="A216" s="33">
        <f t="shared" si="26"/>
        <v>38533</v>
      </c>
      <c r="B216" s="2" t="s">
        <v>5</v>
      </c>
      <c r="C216" s="11">
        <v>9.7074182699999998</v>
      </c>
      <c r="E216" s="15">
        <f t="shared" si="34"/>
        <v>0.10147050000000001</v>
      </c>
      <c r="F216" s="48"/>
      <c r="G216" s="16">
        <v>12</v>
      </c>
      <c r="H216" s="21">
        <v>0.05</v>
      </c>
      <c r="I216" s="35">
        <f t="shared" si="28"/>
        <v>8.1176405141666663</v>
      </c>
      <c r="J216" s="14">
        <f t="shared" si="36"/>
        <v>0.83623063191307878</v>
      </c>
      <c r="K216" s="12">
        <f t="shared" si="35"/>
        <v>4.2257966057945899E-2</v>
      </c>
      <c r="L216" s="13">
        <f>SUM(E213:E216)</f>
        <v>0.39668920000000002</v>
      </c>
      <c r="M216" s="20">
        <f>+(L216/L212)-1</f>
        <v>1.2543682609580165E-2</v>
      </c>
      <c r="N216" s="72">
        <f t="shared" si="33"/>
        <v>1.0677368703080781E-2</v>
      </c>
      <c r="O216" s="72">
        <f>AVERAGE(N$9:N216)</f>
        <v>1.2219908944857501E-2</v>
      </c>
      <c r="P216" s="71">
        <f t="shared" si="23"/>
        <v>6.6709112321871489E-2</v>
      </c>
      <c r="Q216" s="64">
        <f t="shared" si="31"/>
        <v>2.1241860217567275E-2</v>
      </c>
      <c r="R216" s="64">
        <f t="shared" si="32"/>
        <v>0.18501294264245915</v>
      </c>
      <c r="S216" s="62"/>
    </row>
    <row r="217" spans="1:19" s="2" customFormat="1">
      <c r="A217" s="33">
        <f t="shared" si="26"/>
        <v>38625</v>
      </c>
      <c r="B217" s="2" t="s">
        <v>5</v>
      </c>
      <c r="C217" s="11">
        <v>10.22241629</v>
      </c>
      <c r="E217" s="15">
        <f t="shared" si="34"/>
        <v>0.1035493</v>
      </c>
      <c r="F217" s="48"/>
      <c r="G217" s="16">
        <v>12</v>
      </c>
      <c r="H217" s="21">
        <v>0.05</v>
      </c>
      <c r="I217" s="35">
        <f t="shared" si="28"/>
        <v>8.2839467624999994</v>
      </c>
      <c r="J217" s="14">
        <f t="shared" si="36"/>
        <v>0.81037071153164708</v>
      </c>
      <c r="K217" s="12">
        <f t="shared" si="35"/>
        <v>4.2668110972414089E-2</v>
      </c>
      <c r="M217" s="19"/>
      <c r="N217" s="72">
        <f t="shared" si="33"/>
        <v>5.3052006792739137E-2</v>
      </c>
      <c r="O217" s="72">
        <f>AVERAGE(N$9:N217)</f>
        <v>1.2415277834081815E-2</v>
      </c>
      <c r="P217" s="71">
        <f t="shared" si="23"/>
        <v>0.11311647226633803</v>
      </c>
      <c r="Q217" s="64">
        <f t="shared" si="31"/>
        <v>6.371903453584267E-2</v>
      </c>
      <c r="R217" s="64">
        <f t="shared" si="32"/>
        <v>0.22799101956954715</v>
      </c>
      <c r="S217" s="62"/>
    </row>
    <row r="218" spans="1:19" s="2" customFormat="1">
      <c r="A218" s="23">
        <f t="shared" si="26"/>
        <v>38717</v>
      </c>
      <c r="B218" s="2" t="s">
        <v>5</v>
      </c>
      <c r="C218" s="11">
        <v>10.536869510000001</v>
      </c>
      <c r="E218" s="15">
        <f t="shared" si="34"/>
        <v>0.10682369999999999</v>
      </c>
      <c r="F218" s="48"/>
      <c r="G218" s="16">
        <v>12</v>
      </c>
      <c r="H218" s="21">
        <v>0.05</v>
      </c>
      <c r="I218" s="35">
        <f t="shared" si="28"/>
        <v>8.5458940499999994</v>
      </c>
      <c r="J218" s="14">
        <f>+I218/C218</f>
        <v>0.81104677645381595</v>
      </c>
      <c r="K218" s="12">
        <f t="shared" si="35"/>
        <v>4.1799784696500551E-2</v>
      </c>
      <c r="M218" s="19"/>
      <c r="N218" s="72">
        <f t="shared" si="33"/>
        <v>3.076114404650232E-2</v>
      </c>
      <c r="O218" s="72">
        <f>AVERAGE(N$9:N218)</f>
        <v>1.2502639101760008E-2</v>
      </c>
      <c r="P218" s="71">
        <f t="shared" si="23"/>
        <v>0.12364961559707344</v>
      </c>
      <c r="Q218" s="64">
        <f t="shared" si="31"/>
        <v>4.1211090220627349E-2</v>
      </c>
      <c r="R218" s="64">
        <f t="shared" si="32"/>
        <v>0.15676076654528281</v>
      </c>
      <c r="S218" s="62"/>
    </row>
    <row r="219" spans="1:19" s="2" customFormat="1">
      <c r="A219" s="23">
        <f t="shared" si="26"/>
        <v>38807</v>
      </c>
      <c r="B219" s="2" t="s">
        <v>5</v>
      </c>
      <c r="C219" s="11">
        <v>10.93734641</v>
      </c>
      <c r="E219" s="15">
        <f t="shared" si="34"/>
        <v>0.11034860000000001</v>
      </c>
      <c r="F219" s="48"/>
      <c r="G219" s="16">
        <v>12</v>
      </c>
      <c r="H219" s="21">
        <v>0.05</v>
      </c>
      <c r="I219" s="35">
        <f t="shared" si="28"/>
        <v>8.8278853083333342</v>
      </c>
      <c r="J219" s="14">
        <f t="shared" si="36"/>
        <v>0.80713227664271581</v>
      </c>
      <c r="K219" s="12">
        <f t="shared" si="35"/>
        <v>4.1890468471788067E-2</v>
      </c>
      <c r="M219" s="19"/>
      <c r="N219" s="72">
        <f t="shared" si="33"/>
        <v>3.8007199350805987E-2</v>
      </c>
      <c r="O219" s="72">
        <f>AVERAGE(N$9:N219)</f>
        <v>1.2623513794883448E-2</v>
      </c>
      <c r="P219" s="71">
        <f t="shared" si="23"/>
        <v>0.29479841045746125</v>
      </c>
      <c r="Q219" s="64">
        <f t="shared" si="31"/>
        <v>4.847981646875299E-2</v>
      </c>
      <c r="R219" s="64">
        <f t="shared" si="32"/>
        <v>0.18591728373122907</v>
      </c>
      <c r="S219" s="62"/>
    </row>
    <row r="220" spans="1:19" s="2" customFormat="1">
      <c r="A220" s="33">
        <f t="shared" si="26"/>
        <v>38898</v>
      </c>
      <c r="B220" s="2" t="s">
        <v>5</v>
      </c>
      <c r="C220" s="11">
        <v>10.998937160000001</v>
      </c>
      <c r="E220" s="15">
        <f t="shared" si="34"/>
        <v>0.1144541</v>
      </c>
      <c r="F220" s="48"/>
      <c r="G220" s="16">
        <v>12</v>
      </c>
      <c r="H220" s="21">
        <v>0.05</v>
      </c>
      <c r="I220" s="35">
        <f t="shared" si="28"/>
        <v>9.1563286808333348</v>
      </c>
      <c r="J220" s="14">
        <f t="shared" si="36"/>
        <v>0.83247395158618531</v>
      </c>
      <c r="K220" s="12">
        <f t="shared" si="35"/>
        <v>4.1858087221359211E-2</v>
      </c>
      <c r="L220" s="13">
        <f>SUM(E217:E220)</f>
        <v>0.4351757</v>
      </c>
      <c r="M220" s="20">
        <f>+(L220/L216)-1</f>
        <v>9.7019278568713174E-2</v>
      </c>
      <c r="N220" s="72">
        <f t="shared" si="33"/>
        <v>5.631233362389354E-3</v>
      </c>
      <c r="O220" s="72">
        <f>AVERAGE(N$9:N220)</f>
        <v>1.2590531340013192E-2</v>
      </c>
      <c r="P220" s="71">
        <f t="shared" ref="P220:P254" si="37">+C220/C200-1</f>
        <v>0.30760483492473512</v>
      </c>
      <c r="Q220" s="64">
        <f t="shared" si="31"/>
        <v>1.6095755167729077E-2</v>
      </c>
      <c r="R220" s="64">
        <f t="shared" si="32"/>
        <v>0.17994136836755659</v>
      </c>
      <c r="S220" s="62"/>
    </row>
    <row r="221" spans="1:19" s="2" customFormat="1">
      <c r="A221" s="33">
        <f t="shared" si="26"/>
        <v>38990</v>
      </c>
      <c r="B221" s="2" t="s">
        <v>5</v>
      </c>
      <c r="C221" s="11">
        <v>11.265606440000001</v>
      </c>
      <c r="E221" s="90">
        <f>ROUND((AVERAGEA(C205:C220)*0.05/4),7)</f>
        <v>0.1110179</v>
      </c>
      <c r="F221" s="46"/>
      <c r="G221" s="6">
        <v>16</v>
      </c>
      <c r="H221" s="21">
        <v>0.05</v>
      </c>
      <c r="I221" s="13">
        <f>AVERAGEA(C205:C220)</f>
        <v>8.8814331575000001</v>
      </c>
      <c r="J221" s="14">
        <f t="shared" si="36"/>
        <v>0.78836707147564788</v>
      </c>
      <c r="K221" s="12">
        <f t="shared" si="35"/>
        <v>4.0374046468322579E-2</v>
      </c>
      <c r="M221" s="19"/>
      <c r="N221" s="72">
        <f t="shared" si="33"/>
        <v>2.4245004414590321E-2</v>
      </c>
      <c r="O221" s="72">
        <f>AVERAGE(N$9:N221)</f>
        <v>1.264524717604407E-2</v>
      </c>
      <c r="P221" s="71">
        <f t="shared" si="37"/>
        <v>0.4440401301311987</v>
      </c>
      <c r="Q221" s="64">
        <f t="shared" si="31"/>
        <v>3.433851603167086E-2</v>
      </c>
      <c r="R221" s="64">
        <f t="shared" si="32"/>
        <v>0.14735072358109025</v>
      </c>
      <c r="S221" s="62"/>
    </row>
    <row r="222" spans="1:19" s="2" customFormat="1">
      <c r="A222" s="23">
        <f t="shared" si="26"/>
        <v>39082</v>
      </c>
      <c r="B222" s="2" t="s">
        <v>5</v>
      </c>
      <c r="C222" s="11">
        <v>11.83983119</v>
      </c>
      <c r="E222" s="15">
        <f>ROUND((AVERAGEA(C205:C221)*0.05/4),7)</f>
        <v>0.112771</v>
      </c>
      <c r="F222" s="48"/>
      <c r="G222" s="6">
        <v>17</v>
      </c>
      <c r="H222" s="21">
        <v>0.05</v>
      </c>
      <c r="I222" s="35">
        <f>AVERAGEA(C205:C221)</f>
        <v>9.021678644705883</v>
      </c>
      <c r="J222" s="14">
        <f t="shared" si="36"/>
        <v>0.76197696571262374</v>
      </c>
      <c r="K222" s="12">
        <f t="shared" si="35"/>
        <v>4.004080937874481E-2</v>
      </c>
      <c r="M222" s="19"/>
      <c r="N222" s="72">
        <f t="shared" si="33"/>
        <v>5.0971490355027793E-2</v>
      </c>
      <c r="O222" s="72">
        <f>AVERAGE(N$9:N222)</f>
        <v>1.2824341770338386E-2</v>
      </c>
      <c r="P222" s="71">
        <f t="shared" si="37"/>
        <v>0.48878911540315317</v>
      </c>
      <c r="Q222" s="64">
        <f t="shared" si="31"/>
        <v>6.0981692699713992E-2</v>
      </c>
      <c r="R222" s="64">
        <f t="shared" si="32"/>
        <v>0.1691367142155229</v>
      </c>
      <c r="S222" s="62"/>
    </row>
    <row r="223" spans="1:19" s="2" customFormat="1">
      <c r="A223" s="23">
        <f t="shared" si="26"/>
        <v>39172</v>
      </c>
      <c r="B223" s="2" t="s">
        <v>5</v>
      </c>
      <c r="C223" s="11">
        <v>12.32776413</v>
      </c>
      <c r="E223" s="15">
        <f>ROUND((AVERAGEA(C205:C222)*0.05/4),7)</f>
        <v>0.114728</v>
      </c>
      <c r="F223" s="48"/>
      <c r="G223" s="6">
        <v>18</v>
      </c>
      <c r="H223" s="21">
        <v>0.05</v>
      </c>
      <c r="I223" s="35">
        <f>AVERAGEA(C205:C222)</f>
        <v>9.1782426749999999</v>
      </c>
      <c r="J223" s="14">
        <f t="shared" si="36"/>
        <v>0.74451803086209756</v>
      </c>
      <c r="K223" s="12">
        <f t="shared" si="35"/>
        <v>3.876001208426013E-2</v>
      </c>
      <c r="M223" s="19"/>
      <c r="N223" s="72">
        <f t="shared" si="33"/>
        <v>4.1211139936869312E-2</v>
      </c>
      <c r="O223" s="72">
        <f>AVERAGE(N$9:N223)</f>
        <v>1.2956373389717599E-2</v>
      </c>
      <c r="P223" s="71">
        <f t="shared" si="37"/>
        <v>0.54516492050748977</v>
      </c>
      <c r="Q223" s="64">
        <f t="shared" si="31"/>
        <v>5.0901142957934374E-2</v>
      </c>
      <c r="R223" s="64">
        <f t="shared" si="32"/>
        <v>0.17183668196992263</v>
      </c>
      <c r="S223" s="62"/>
    </row>
    <row r="224" spans="1:19" s="2" customFormat="1">
      <c r="A224" s="33">
        <f t="shared" si="26"/>
        <v>39263</v>
      </c>
      <c r="B224" s="2" t="s">
        <v>5</v>
      </c>
      <c r="C224" s="11">
        <v>13.016692920000001</v>
      </c>
      <c r="E224" s="15">
        <f>ROUND((AVERAGEA(C205:C223)*0.05/4),7)</f>
        <v>0.1168001</v>
      </c>
      <c r="F224" s="48"/>
      <c r="G224" s="6">
        <v>19</v>
      </c>
      <c r="H224" s="21">
        <v>0.05</v>
      </c>
      <c r="I224" s="35">
        <f>AVERAGEA(C205:C223)</f>
        <v>9.3440069621052633</v>
      </c>
      <c r="J224" s="14">
        <f t="shared" si="36"/>
        <v>0.71784799868392857</v>
      </c>
      <c r="K224" s="12">
        <f t="shared" si="35"/>
        <v>3.7898226724102646E-2</v>
      </c>
      <c r="L224" s="13">
        <f>SUM(E221:E224)</f>
        <v>0.45531700000000003</v>
      </c>
      <c r="M224" s="20">
        <f>+(L224/L220)-1</f>
        <v>4.6283144945823196E-2</v>
      </c>
      <c r="N224" s="72">
        <f t="shared" si="33"/>
        <v>5.5884326041205634E-2</v>
      </c>
      <c r="O224" s="72">
        <f>AVERAGE(N$9:N224)</f>
        <v>1.3155113911252266E-2</v>
      </c>
      <c r="P224" s="71">
        <f t="shared" si="37"/>
        <v>0.68790537113431327</v>
      </c>
      <c r="Q224" s="64">
        <f t="shared" ref="Q224:Q263" si="38">((C224-C223+E224)/C223)</f>
        <v>6.5358882722231337E-2</v>
      </c>
      <c r="R224" s="64">
        <f t="shared" ref="R224:R255" si="39">+(1+Q224)*(1+Q223)*(1+Q222)*(1+Q221)-1</f>
        <v>0.22865055964171743</v>
      </c>
      <c r="S224" s="62"/>
    </row>
    <row r="225" spans="1:19" s="2" customFormat="1">
      <c r="A225" s="33">
        <f t="shared" si="26"/>
        <v>39355</v>
      </c>
      <c r="B225" s="2" t="s">
        <v>5</v>
      </c>
      <c r="C225" s="11">
        <v>13.512391839999999</v>
      </c>
      <c r="E225" s="15">
        <f>ROUND((AVERAGEA(C205:C224)*0.05/4),7)</f>
        <v>0.11909550000000001</v>
      </c>
      <c r="F225" s="48"/>
      <c r="G225" s="6">
        <v>20</v>
      </c>
      <c r="H225" s="21">
        <v>0.05</v>
      </c>
      <c r="I225" s="35">
        <f>AVERAGEA(C205:C224)</f>
        <v>9.5276412599999993</v>
      </c>
      <c r="J225" s="14">
        <f t="shared" si="36"/>
        <v>0.70510397957790427</v>
      </c>
      <c r="K225" s="12">
        <f t="shared" si="35"/>
        <v>3.6597775097547587E-2</v>
      </c>
      <c r="M225" s="19"/>
      <c r="N225" s="72">
        <f t="shared" si="33"/>
        <v>3.8081786445032018E-2</v>
      </c>
      <c r="O225" s="72">
        <f>AVERAGE(N$9:N225)</f>
        <v>1.3269983369933278E-2</v>
      </c>
      <c r="P225" s="71">
        <f t="shared" si="37"/>
        <v>0.90878635610599923</v>
      </c>
      <c r="Q225" s="64">
        <f t="shared" si="38"/>
        <v>4.7231230219418809E-2</v>
      </c>
      <c r="R225" s="64">
        <f t="shared" si="39"/>
        <v>0.2439653141989111</v>
      </c>
      <c r="S225" s="62"/>
    </row>
    <row r="226" spans="1:19" s="2" customFormat="1">
      <c r="A226" s="23">
        <f t="shared" si="26"/>
        <v>39447</v>
      </c>
      <c r="B226" s="2" t="s">
        <v>5</v>
      </c>
      <c r="C226" s="11">
        <v>13.59147761</v>
      </c>
      <c r="E226" s="15">
        <f>ROUND((AVERAGEA(C205:C225)*0.05/4),7)</f>
        <v>0.1214674</v>
      </c>
      <c r="F226" s="57">
        <f>+(4*E226)/AVERAGE(C205:C225)</f>
        <v>5.0000003665494841E-2</v>
      </c>
      <c r="G226" s="6">
        <v>21</v>
      </c>
      <c r="H226" s="21">
        <v>0.05</v>
      </c>
      <c r="I226" s="35">
        <f>AVERAGEA(C205:C225)</f>
        <v>9.7173912876190478</v>
      </c>
      <c r="J226" s="14">
        <f t="shared" si="36"/>
        <v>0.71496209363354479</v>
      </c>
      <c r="K226" s="12">
        <f t="shared" si="35"/>
        <v>3.5957334996880912E-2</v>
      </c>
      <c r="M226" s="19"/>
      <c r="N226" s="72">
        <f t="shared" si="33"/>
        <v>5.852832787596407E-3</v>
      </c>
      <c r="O226" s="72">
        <f>AVERAGE(N$9:N226)</f>
        <v>1.3235959743408795E-2</v>
      </c>
      <c r="P226" s="71">
        <f t="shared" si="37"/>
        <v>0.90011550873142299</v>
      </c>
      <c r="Q226" s="64">
        <f t="shared" si="38"/>
        <v>1.4842166536816529E-2</v>
      </c>
      <c r="R226" s="64">
        <f t="shared" si="39"/>
        <v>0.18986827317064314</v>
      </c>
      <c r="S226" s="62"/>
    </row>
    <row r="227" spans="1:19" s="2" customFormat="1">
      <c r="A227" s="23">
        <f t="shared" si="26"/>
        <v>39538</v>
      </c>
      <c r="B227" s="32" t="s">
        <v>6</v>
      </c>
      <c r="C227" s="11">
        <v>13.524526850000001</v>
      </c>
      <c r="D227" s="32"/>
      <c r="E227" s="15">
        <f>ROUND((AVERAGEA(C205:C226)*0.05/4),7)</f>
        <v>0.1236686</v>
      </c>
      <c r="F227" s="57">
        <f>+(4*E227)/AVERAGE(C205:C226)</f>
        <v>5.0000009498903784E-2</v>
      </c>
      <c r="G227" s="6">
        <v>22</v>
      </c>
      <c r="H227" s="21">
        <v>0.05</v>
      </c>
      <c r="I227" s="35">
        <f>AVERAGEA(C205:C226)</f>
        <v>9.8934861204545452</v>
      </c>
      <c r="J227" s="14">
        <f t="shared" si="36"/>
        <v>0.73152179223589953</v>
      </c>
      <c r="K227" s="12">
        <f t="shared" si="35"/>
        <v>3.639592501966385E-2</v>
      </c>
      <c r="M227" s="19"/>
      <c r="N227" s="72">
        <f t="shared" si="33"/>
        <v>-4.9259368201982623E-3</v>
      </c>
      <c r="O227" s="72">
        <f>AVERAGE(N$9:N227)</f>
        <v>1.3153028708871776E-2</v>
      </c>
      <c r="P227" s="71">
        <f t="shared" si="37"/>
        <v>0.93317277065442106</v>
      </c>
      <c r="Q227" s="64">
        <f t="shared" si="38"/>
        <v>4.1730444347177044E-3</v>
      </c>
      <c r="R227" s="64">
        <f t="shared" si="39"/>
        <v>0.1369610304000517</v>
      </c>
      <c r="S227" s="62"/>
    </row>
    <row r="228" spans="1:19" s="2" customFormat="1">
      <c r="A228" s="33">
        <f t="shared" si="26"/>
        <v>39629</v>
      </c>
      <c r="B228" s="32" t="s">
        <v>5</v>
      </c>
      <c r="C228" s="11">
        <v>13.663232539999999</v>
      </c>
      <c r="D228" s="32"/>
      <c r="E228" s="15">
        <f>ROUND((AVERAGEA(C205:C227)*0.05/4),7)</f>
        <v>0.125642</v>
      </c>
      <c r="F228" s="57">
        <f>+(4*E228)/AVERAGE(C205:C227)</f>
        <v>5.0000012652411739E-2</v>
      </c>
      <c r="G228" s="6">
        <v>23</v>
      </c>
      <c r="H228" s="21">
        <v>0.05</v>
      </c>
      <c r="I228" s="15">
        <f>AVERAGEA(C205:C227)</f>
        <v>10.051357456521739</v>
      </c>
      <c r="J228" s="14">
        <f t="shared" si="36"/>
        <v>0.73565003209128865</v>
      </c>
      <c r="K228" s="12">
        <f t="shared" si="35"/>
        <v>3.7159747292749096E-2</v>
      </c>
      <c r="L228" s="13">
        <f>SUM(E225:E228)</f>
        <v>0.48987350000000007</v>
      </c>
      <c r="M228" s="20">
        <f>+(L228/L224)-1</f>
        <v>7.5895475020699932E-2</v>
      </c>
      <c r="N228" s="72">
        <f t="shared" si="33"/>
        <v>1.0255862666278759E-2</v>
      </c>
      <c r="O228" s="72">
        <f>AVERAGE(N$9:N228)</f>
        <v>1.3139859772314536E-2</v>
      </c>
      <c r="P228" s="71">
        <f t="shared" si="37"/>
        <v>0.81851572520235161</v>
      </c>
      <c r="Q228" s="64">
        <f t="shared" si="38"/>
        <v>1.9545799489465936E-2</v>
      </c>
      <c r="R228" s="64">
        <f t="shared" si="39"/>
        <v>8.8068876626449688E-2</v>
      </c>
      <c r="S228" s="62"/>
    </row>
    <row r="229" spans="1:19" s="2" customFormat="1">
      <c r="A229" s="33">
        <f t="shared" si="26"/>
        <v>39721</v>
      </c>
      <c r="B229" s="2" t="s">
        <v>6</v>
      </c>
      <c r="C229" s="11">
        <v>12.585198139999999</v>
      </c>
      <c r="E229" s="15">
        <f>ROUND((AVERAGEA(C205:C228)*0.05/4),7)</f>
        <v>0.1275232</v>
      </c>
      <c r="F229" s="57">
        <f>+(4*E229)/AVERAGE(C205:C228)</f>
        <v>5.0000018370846985E-2</v>
      </c>
      <c r="G229" s="6">
        <v>24</v>
      </c>
      <c r="H229" s="21">
        <v>0.05</v>
      </c>
      <c r="I229" s="11">
        <f>AVERAGEA(C205:C228)</f>
        <v>10.201852251666667</v>
      </c>
      <c r="J229" s="14">
        <f t="shared" si="36"/>
        <v>0.81062309374706976</v>
      </c>
      <c r="K229" s="12">
        <f t="shared" si="35"/>
        <v>3.7333244421235624E-2</v>
      </c>
      <c r="M229" s="19"/>
      <c r="N229" s="72">
        <f t="shared" si="33"/>
        <v>-7.8900391751657861E-2</v>
      </c>
      <c r="O229" s="72">
        <f>AVERAGE(N$9:N229)</f>
        <v>1.2723388045961719E-2</v>
      </c>
      <c r="P229" s="71">
        <f t="shared" si="37"/>
        <v>0.62273267053911407</v>
      </c>
      <c r="Q229" s="64">
        <f t="shared" si="38"/>
        <v>-6.9567080646349005E-2</v>
      </c>
      <c r="R229" s="64">
        <f t="shared" si="39"/>
        <v>-3.3284080799157123E-2</v>
      </c>
      <c r="S229" s="62"/>
    </row>
    <row r="230" spans="1:19" s="2" customFormat="1">
      <c r="A230" s="23">
        <f t="shared" si="26"/>
        <v>39813</v>
      </c>
      <c r="B230" s="2" t="s">
        <v>6</v>
      </c>
      <c r="C230" s="11">
        <v>10.953971230000001</v>
      </c>
      <c r="E230" s="91">
        <f>ROUND((AVERAGEA(C205:C229)*0.05/4),7)</f>
        <v>0.12871479999999999</v>
      </c>
      <c r="F230" s="57">
        <f>+(4*E230)/AVERAGE(C205:C229)</f>
        <v>4.9999989865192378E-2</v>
      </c>
      <c r="G230" s="6">
        <v>25</v>
      </c>
      <c r="H230" s="21">
        <v>0.05</v>
      </c>
      <c r="I230" s="11">
        <f>AVERAGEA(C205:C229)</f>
        <v>10.2971860872</v>
      </c>
      <c r="J230" s="14">
        <f t="shared" si="36"/>
        <v>0.94004136682400252</v>
      </c>
      <c r="K230" s="12">
        <f t="shared" si="35"/>
        <v>4.0909900207578294E-2</v>
      </c>
      <c r="M230" s="19"/>
      <c r="N230" s="72">
        <f t="shared" si="33"/>
        <v>-0.12961471816763936</v>
      </c>
      <c r="O230" s="72">
        <f>AVERAGE(N$9:N230)</f>
        <v>1.2082225405359913E-2</v>
      </c>
      <c r="P230" s="71">
        <f t="shared" si="37"/>
        <v>0.32315092340564688</v>
      </c>
      <c r="Q230" s="64">
        <f t="shared" si="38"/>
        <v>-0.11938724311574476</v>
      </c>
      <c r="R230" s="64">
        <f t="shared" si="39"/>
        <v>-0.16114801020098579</v>
      </c>
      <c r="S230" s="62"/>
    </row>
    <row r="231" spans="1:19" s="2" customFormat="1">
      <c r="A231" s="23">
        <f t="shared" si="26"/>
        <v>39903</v>
      </c>
      <c r="B231" s="2" t="s">
        <v>6</v>
      </c>
      <c r="C231" s="11">
        <v>9.5645267399999998</v>
      </c>
      <c r="E231" s="91">
        <f>ROUND((AVERAGEA(C205:C230)*0.05/4),7)</f>
        <v>0.1290306</v>
      </c>
      <c r="F231" s="57">
        <f>+(4*E231)/AVERAGE(C205:C230)</f>
        <v>5.0000004581129007E-2</v>
      </c>
      <c r="G231" s="6">
        <v>26</v>
      </c>
      <c r="H231" s="21">
        <v>0.05</v>
      </c>
      <c r="I231" s="11">
        <f>AVERAGEA(C205:C230)</f>
        <v>10.322447054230768</v>
      </c>
      <c r="J231" s="14">
        <f t="shared" si="36"/>
        <v>1.0792428454469216</v>
      </c>
      <c r="K231" s="12">
        <f t="shared" si="35"/>
        <v>4.7117377722015429E-2</v>
      </c>
      <c r="M231" s="19"/>
      <c r="N231" s="72">
        <f t="shared" si="33"/>
        <v>-0.12684390535869616</v>
      </c>
      <c r="O231" s="72">
        <f>AVERAGE(N$9:N231)</f>
        <v>1.145923827188881E-2</v>
      </c>
      <c r="P231" s="71">
        <f t="shared" si="37"/>
        <v>0.11065303080334066</v>
      </c>
      <c r="Q231" s="64">
        <f t="shared" si="38"/>
        <v>-0.1150645609281923</v>
      </c>
      <c r="R231" s="64">
        <f t="shared" si="39"/>
        <v>-0.2607550481232721</v>
      </c>
      <c r="S231" s="62"/>
    </row>
    <row r="232" spans="1:19" s="2" customFormat="1">
      <c r="A232" s="33">
        <f t="shared" si="26"/>
        <v>39994</v>
      </c>
      <c r="B232" s="2" t="s">
        <v>5</v>
      </c>
      <c r="C232" s="11">
        <v>10.022609210000001</v>
      </c>
      <c r="E232" s="15">
        <f>ROUND((C231*0.053)/4,7)</f>
        <v>0.12673000000000001</v>
      </c>
      <c r="F232" s="57">
        <f>+(4*E232)/AVERAGE(C205:C231)</f>
        <v>4.9242421626528685E-2</v>
      </c>
      <c r="G232" s="6">
        <v>27</v>
      </c>
      <c r="H232" s="21">
        <v>0.05</v>
      </c>
      <c r="I232" s="11">
        <f>AVERAGEA(C205:C231)</f>
        <v>10.294375931481481</v>
      </c>
      <c r="J232" s="14">
        <f t="shared" si="36"/>
        <v>1.0271153664467259</v>
      </c>
      <c r="K232" s="12">
        <f t="shared" si="35"/>
        <v>5.3000008654897651E-2</v>
      </c>
      <c r="L232" s="13">
        <f>SUM(E229:E232)</f>
        <v>0.51199859999999997</v>
      </c>
      <c r="M232" s="20">
        <f>+(L232/L228)-1</f>
        <v>4.516492523069715E-2</v>
      </c>
      <c r="N232" s="72">
        <f>+(C232/C231)-1</f>
        <v>4.7893898198250184E-2</v>
      </c>
      <c r="O232" s="72">
        <f>AVERAGE(N$9:N232)</f>
        <v>1.1621893003702923E-2</v>
      </c>
      <c r="P232" s="71">
        <f t="shared" si="37"/>
        <v>0.17295867790074637</v>
      </c>
      <c r="Q232" s="64">
        <f t="shared" si="38"/>
        <v>6.1143900361974507E-2</v>
      </c>
      <c r="R232" s="64">
        <f t="shared" si="39"/>
        <v>-0.23059339565698822</v>
      </c>
      <c r="S232" s="62"/>
    </row>
    <row r="233" spans="1:19" s="2" customFormat="1">
      <c r="A233" s="33">
        <f t="shared" si="26"/>
        <v>40086</v>
      </c>
      <c r="B233" s="2" t="s">
        <v>5</v>
      </c>
      <c r="C233" s="11">
        <v>10.578121660000001</v>
      </c>
      <c r="E233" s="15">
        <f>ROUND((AVERAGEA(C205:C232)*0.05/4),7)</f>
        <v>0.12855839999999999</v>
      </c>
      <c r="F233" s="57">
        <f t="shared" ref="F233:F296" si="40">+(4*E233)/AVERAGE(C205:C232)</f>
        <v>5.000000983433181E-2</v>
      </c>
      <c r="G233" s="6">
        <v>28</v>
      </c>
      <c r="H233" s="21">
        <v>0.05</v>
      </c>
      <c r="I233" s="11">
        <f t="shared" ref="I233:I263" si="41">AVERAGEA(C205:C232)</f>
        <v>10.284669977142856</v>
      </c>
      <c r="J233" s="14">
        <f t="shared" si="36"/>
        <v>0.97225862092635984</v>
      </c>
      <c r="K233" s="12">
        <f t="shared" si="35"/>
        <v>5.1307358116579695E-2</v>
      </c>
      <c r="M233" s="19"/>
      <c r="N233" s="72">
        <f t="shared" si="33"/>
        <v>5.5425931347871105E-2</v>
      </c>
      <c r="O233" s="72">
        <f>AVERAGE(N$9:N233)</f>
        <v>1.1816577618565891E-2</v>
      </c>
      <c r="P233" s="71">
        <f>+C233/C213-1</f>
        <v>0.21954731221867596</v>
      </c>
      <c r="Q233" s="64">
        <f t="shared" si="38"/>
        <v>6.8252770877015978E-2</v>
      </c>
      <c r="R233" s="64">
        <f t="shared" si="39"/>
        <v>-0.11662547624447051</v>
      </c>
      <c r="S233" s="62"/>
    </row>
    <row r="234" spans="1:19" s="2" customFormat="1">
      <c r="A234" s="23">
        <f t="shared" si="26"/>
        <v>40178</v>
      </c>
      <c r="B234" s="2" t="s">
        <v>5</v>
      </c>
      <c r="C234" s="11">
        <v>10.813925060000001</v>
      </c>
      <c r="E234" s="15">
        <f>ROUND((AVERAGEA(C206:C233)*0.05/4),7)</f>
        <v>0.1301205</v>
      </c>
      <c r="F234" s="57">
        <f t="shared" si="40"/>
        <v>5.0000015065023933E-2</v>
      </c>
      <c r="G234" s="6">
        <v>28</v>
      </c>
      <c r="H234" s="21">
        <v>0.05</v>
      </c>
      <c r="I234" s="11">
        <f t="shared" si="41"/>
        <v>10.40963686357143</v>
      </c>
      <c r="J234" s="14">
        <f t="shared" si="36"/>
        <v>0.96261411151035192</v>
      </c>
      <c r="K234" s="12">
        <f t="shared" si="35"/>
        <v>4.9203631488579418E-2</v>
      </c>
      <c r="M234" s="19"/>
      <c r="N234" s="72">
        <f t="shared" si="33"/>
        <v>2.2291613537747779E-2</v>
      </c>
      <c r="O234" s="72">
        <f>AVERAGE(N$9:N234)</f>
        <v>1.186292733502245E-2</v>
      </c>
      <c r="P234" s="71">
        <f t="shared" si="37"/>
        <v>0.13960189140996615</v>
      </c>
      <c r="Q234" s="64">
        <f t="shared" si="38"/>
        <v>3.4592521409892725E-2</v>
      </c>
      <c r="R234" s="64">
        <f t="shared" si="39"/>
        <v>3.7837197720292037E-2</v>
      </c>
      <c r="S234" s="62"/>
    </row>
    <row r="235" spans="1:19" s="2" customFormat="1">
      <c r="A235" s="23">
        <f t="shared" ref="A235:A298" si="42">A234+95-DAY(A234+95)</f>
        <v>40268</v>
      </c>
      <c r="B235" s="2" t="s">
        <v>5</v>
      </c>
      <c r="C235" s="11">
        <v>10.896069949999999</v>
      </c>
      <c r="E235" s="15">
        <f t="shared" ref="E235:E236" si="43">ROUND((AVERAGEA(C207:C234)*0.05/4),7)</f>
        <v>0.13175480000000001</v>
      </c>
      <c r="F235" s="57">
        <f t="shared" si="40"/>
        <v>4.9999994776891848E-2</v>
      </c>
      <c r="G235" s="6">
        <v>28</v>
      </c>
      <c r="H235" s="21">
        <v>0.05</v>
      </c>
      <c r="I235" s="11">
        <f t="shared" si="41"/>
        <v>10.540385101071427</v>
      </c>
      <c r="J235" s="14">
        <f t="shared" si="36"/>
        <v>0.96735659273841468</v>
      </c>
      <c r="K235" s="12">
        <f t="shared" si="35"/>
        <v>4.8735236935329752E-2</v>
      </c>
      <c r="M235" s="19"/>
      <c r="N235" s="72">
        <f t="shared" si="33"/>
        <v>7.5962140984171533E-3</v>
      </c>
      <c r="O235" s="72">
        <f>AVERAGE(N$9:N235)</f>
        <v>1.1844131241469122E-2</v>
      </c>
      <c r="P235" s="71">
        <f t="shared" si="37"/>
        <v>0.13443255456537662</v>
      </c>
      <c r="Q235" s="64">
        <f t="shared" si="38"/>
        <v>1.9780023332249593E-2</v>
      </c>
      <c r="R235" s="64">
        <f t="shared" si="39"/>
        <v>0.19598062748665113</v>
      </c>
      <c r="S235" s="62"/>
    </row>
    <row r="236" spans="1:19" s="2" customFormat="1">
      <c r="A236" s="23">
        <f t="shared" si="42"/>
        <v>40359</v>
      </c>
      <c r="B236" s="2" t="s">
        <v>6</v>
      </c>
      <c r="C236" s="11">
        <v>10.506939320000001</v>
      </c>
      <c r="E236" s="15">
        <f t="shared" si="43"/>
        <v>0.1334959</v>
      </c>
      <c r="F236" s="57">
        <f t="shared" si="40"/>
        <v>4.9999998187477836E-2</v>
      </c>
      <c r="G236" s="6">
        <v>28</v>
      </c>
      <c r="H236" s="21">
        <v>0.05</v>
      </c>
      <c r="I236" s="35">
        <f t="shared" si="41"/>
        <v>10.679672387142858</v>
      </c>
      <c r="J236" s="14">
        <f t="shared" si="36"/>
        <v>1.0164399033707237</v>
      </c>
      <c r="K236" s="12">
        <f t="shared" si="35"/>
        <v>4.9006990818740111E-2</v>
      </c>
      <c r="L236" s="13">
        <f>SUM(E233:E236)</f>
        <v>0.5239296</v>
      </c>
      <c r="M236" s="20">
        <f>+(L236/L232)-1</f>
        <v>2.3302798093588484E-2</v>
      </c>
      <c r="N236" s="72">
        <f>+(C236/C235)-1</f>
        <v>-3.5712934276821429E-2</v>
      </c>
      <c r="O236" s="72">
        <f>AVERAGE(N$9:N236)</f>
        <v>1.1635547620774865E-2</v>
      </c>
      <c r="P236" s="71">
        <f t="shared" si="37"/>
        <v>8.2361862625293103E-2</v>
      </c>
      <c r="Q236" s="64">
        <f>((C236-C235+E236)/C235)</f>
        <v>-2.3461186572136368E-2</v>
      </c>
      <c r="R236" s="64">
        <f t="shared" si="39"/>
        <v>0.10062499765595256</v>
      </c>
      <c r="S236" s="62"/>
    </row>
    <row r="237" spans="1:19" s="2" customFormat="1">
      <c r="A237" s="33">
        <f t="shared" si="42"/>
        <v>40451</v>
      </c>
      <c r="B237" s="2" t="s">
        <v>5</v>
      </c>
      <c r="C237" s="11">
        <v>11.04933902</v>
      </c>
      <c r="E237" s="15">
        <v>0.1334959</v>
      </c>
      <c r="F237" s="57">
        <f t="shared" si="40"/>
        <v>4.9504418781019029E-2</v>
      </c>
      <c r="G237" s="6">
        <v>28</v>
      </c>
      <c r="H237" s="21">
        <v>4.4999999999999998E-2</v>
      </c>
      <c r="I237" s="13">
        <f t="shared" si="41"/>
        <v>10.786584574642857</v>
      </c>
      <c r="J237" s="14">
        <f t="shared" si="36"/>
        <v>0.97621989470306414</v>
      </c>
      <c r="K237" s="12">
        <f t="shared" si="35"/>
        <v>5.0821993326216335E-2</v>
      </c>
      <c r="L237" s="19"/>
      <c r="M237" s="19"/>
      <c r="N237" s="72">
        <f>+(C237/C236)-1</f>
        <v>5.1622997285949657E-2</v>
      </c>
      <c r="O237" s="72">
        <f>AVERAGE(N$9:N237)</f>
        <v>1.1810165304902264E-2</v>
      </c>
      <c r="P237" s="71">
        <f t="shared" si="37"/>
        <v>8.0893079144989555E-2</v>
      </c>
      <c r="Q237" s="64">
        <f t="shared" si="38"/>
        <v>6.4328495617503853E-2</v>
      </c>
      <c r="R237" s="64">
        <f t="shared" si="39"/>
        <v>9.6581801545395418E-2</v>
      </c>
      <c r="S237" s="66"/>
    </row>
    <row r="238" spans="1:19" s="2" customFormat="1">
      <c r="A238" s="33">
        <f t="shared" si="42"/>
        <v>40543</v>
      </c>
      <c r="B238" s="2" t="s">
        <v>5</v>
      </c>
      <c r="C238" s="11">
        <v>11.44663613</v>
      </c>
      <c r="E238" s="15">
        <v>0.1334959</v>
      </c>
      <c r="F238" s="57">
        <f>+(4*E238)/AVERAGE(C210:C237)</f>
        <v>4.8970363758522394E-2</v>
      </c>
      <c r="G238" s="6">
        <v>28</v>
      </c>
      <c r="H238" s="21">
        <v>4.4999999999999998E-2</v>
      </c>
      <c r="I238" s="13">
        <f t="shared" si="41"/>
        <v>10.904219593571428</v>
      </c>
      <c r="J238" s="14">
        <f>+I238/C238</f>
        <v>0.95261345514364903</v>
      </c>
      <c r="K238" s="12">
        <f>+E238*4/C237</f>
        <v>4.8327198489742783E-2</v>
      </c>
      <c r="L238" s="19"/>
      <c r="M238" s="19"/>
      <c r="N238" s="72">
        <f t="shared" si="33"/>
        <v>3.5956640418116192E-2</v>
      </c>
      <c r="O238" s="72">
        <f>AVERAGE(N$9:N238)</f>
        <v>1.1915149979307543E-2</v>
      </c>
      <c r="P238" s="71">
        <f t="shared" si="37"/>
        <v>8.6341262851987066E-2</v>
      </c>
      <c r="Q238" s="64">
        <f t="shared" si="38"/>
        <v>4.8038440040551876E-2</v>
      </c>
      <c r="R238" s="64">
        <f>+(1+Q238)*(1+Q237)*(1+Q236)*(1+Q235)-1</f>
        <v>0.11083335408450279</v>
      </c>
      <c r="S238" s="66"/>
    </row>
    <row r="239" spans="1:19" s="2" customFormat="1">
      <c r="A239" s="33">
        <f t="shared" si="42"/>
        <v>40633</v>
      </c>
      <c r="B239" s="2" t="s">
        <v>5</v>
      </c>
      <c r="C239" s="11">
        <v>12.08869179</v>
      </c>
      <c r="E239" s="15">
        <v>0.1334959</v>
      </c>
      <c r="F239" s="57">
        <f>+(4*E239)/AVERAGE(C211:C238)</f>
        <v>4.8467472604706172E-2</v>
      </c>
      <c r="G239" s="6">
        <v>28</v>
      </c>
      <c r="H239" s="21">
        <v>4.4999999999999998E-2</v>
      </c>
      <c r="I239" s="13">
        <f>AVERAGEA(C211:C238)</f>
        <v>11.017360124285714</v>
      </c>
      <c r="J239" s="14">
        <f t="shared" si="36"/>
        <v>0.91137736950159387</v>
      </c>
      <c r="K239" s="12">
        <f t="shared" si="35"/>
        <v>4.6649827419647349E-2</v>
      </c>
      <c r="L239" s="19"/>
      <c r="M239" s="19"/>
      <c r="N239" s="72">
        <f>+(C239/C238)-1</f>
        <v>5.6091209042389734E-2</v>
      </c>
      <c r="O239" s="72">
        <f>AVERAGE(N$9:N239)</f>
        <v>1.2106388330229978E-2</v>
      </c>
      <c r="P239" s="71">
        <f>+C239/C219-1</f>
        <v>0.105267341532433</v>
      </c>
      <c r="Q239" s="64">
        <f>((C239-C238+E239)/C238)</f>
        <v>6.7753665897301529E-2</v>
      </c>
      <c r="R239" s="64">
        <f>+(1+Q239)*(1+Q238)*(1+Q237)*(1+Q236)-1</f>
        <v>0.16309043017828051</v>
      </c>
      <c r="S239" s="66"/>
    </row>
    <row r="240" spans="1:19" s="2" customFormat="1">
      <c r="A240" s="33">
        <f t="shared" si="42"/>
        <v>40724</v>
      </c>
      <c r="B240" s="2" t="s">
        <v>5</v>
      </c>
      <c r="C240" s="11">
        <v>12.28463749</v>
      </c>
      <c r="E240" s="15">
        <v>0.1334959</v>
      </c>
      <c r="F240" s="57">
        <f>+(4*E240)/AVERAGE(C212:C239)</f>
        <v>4.7927265634749742E-2</v>
      </c>
      <c r="G240" s="6">
        <v>28</v>
      </c>
      <c r="H240" s="21">
        <v>4.4999999999999998E-2</v>
      </c>
      <c r="I240" s="13">
        <f>AVERAGEA(C212:C239)</f>
        <v>11.1415411025</v>
      </c>
      <c r="J240" s="14">
        <f t="shared" si="36"/>
        <v>0.90694911523188948</v>
      </c>
      <c r="K240" s="12">
        <f t="shared" si="35"/>
        <v>4.4172157688867668E-2</v>
      </c>
      <c r="L240" s="13">
        <f>SUM(E237:E240)</f>
        <v>0.5339836</v>
      </c>
      <c r="M240" s="20">
        <f>+(L240/L236)-1</f>
        <v>1.9189601045636717E-2</v>
      </c>
      <c r="N240" s="72">
        <f t="shared" si="33"/>
        <v>1.6209007840045198E-2</v>
      </c>
      <c r="O240" s="72">
        <f>AVERAGE(N$9:N240)</f>
        <v>1.2124072035013663E-2</v>
      </c>
      <c r="P240" s="71">
        <f>+C240/C220-1</f>
        <v>0.11689314260979011</v>
      </c>
      <c r="Q240" s="83">
        <f>((C240-C239+E240)/C239)</f>
        <v>2.7252047262262057E-2</v>
      </c>
      <c r="R240" s="64">
        <f>+(1+Q240)*(1+Q239)*(1+Q238)*(1+Q237)-1</f>
        <v>0.22349159001455488</v>
      </c>
      <c r="S240" s="83"/>
    </row>
    <row r="241" spans="1:20" s="2" customFormat="1">
      <c r="A241" s="23">
        <f t="shared" si="42"/>
        <v>40816</v>
      </c>
      <c r="B241" s="2" t="s">
        <v>6</v>
      </c>
      <c r="C241" s="11">
        <v>11.760171250000001</v>
      </c>
      <c r="E241" s="15">
        <v>0.1334959</v>
      </c>
      <c r="F241" s="57">
        <f>+(4*E241)/AVERAGE(C213:C240)</f>
        <v>4.7359504959066656E-2</v>
      </c>
      <c r="G241" s="6">
        <v>28</v>
      </c>
      <c r="H241" s="21">
        <v>4.4999999999999998E-2</v>
      </c>
      <c r="I241" s="13">
        <f t="shared" si="41"/>
        <v>11.275109409642857</v>
      </c>
      <c r="J241" s="14">
        <f t="shared" si="36"/>
        <v>0.95875384549717813</v>
      </c>
      <c r="K241" s="12">
        <f>+E241*4/C240</f>
        <v>4.3467591162920025E-2</v>
      </c>
      <c r="L241" s="19"/>
      <c r="M241" s="19"/>
      <c r="N241" s="72">
        <f t="shared" si="33"/>
        <v>-4.2692854423008186E-2</v>
      </c>
      <c r="O241" s="72">
        <f>AVERAGE(N$9:N241)</f>
        <v>1.188880625622387E-2</v>
      </c>
      <c r="P241" s="71">
        <f t="shared" si="37"/>
        <v>4.3900416070277615E-2</v>
      </c>
      <c r="Q241" s="83">
        <f t="shared" si="38"/>
        <v>-3.1825956632278198E-2</v>
      </c>
      <c r="R241" s="64">
        <f>+(1+Q241)*(1+Q240)*(1+Q239)*(1+Q238)-1</f>
        <v>0.11295789280126245</v>
      </c>
      <c r="S241" s="83">
        <v>2.1191794292683586E-2</v>
      </c>
    </row>
    <row r="242" spans="1:20" s="2" customFormat="1">
      <c r="A242" s="23">
        <f t="shared" si="42"/>
        <v>40908</v>
      </c>
      <c r="B242" s="2" t="s">
        <v>6</v>
      </c>
      <c r="C242" s="11">
        <v>11.52225157</v>
      </c>
      <c r="E242" s="15">
        <v>0.1334959</v>
      </c>
      <c r="F242" s="57">
        <f t="shared" si="40"/>
        <v>4.6900993697213358E-2</v>
      </c>
      <c r="G242" s="6">
        <v>28</v>
      </c>
      <c r="H242" s="21">
        <v>4.4999999999999998E-2</v>
      </c>
      <c r="I242" s="13">
        <f t="shared" si="41"/>
        <v>11.385336597499998</v>
      </c>
      <c r="J242" s="14">
        <f t="shared" si="36"/>
        <v>0.98811734219929015</v>
      </c>
      <c r="K242" s="12">
        <f t="shared" si="35"/>
        <v>4.5406107500347834E-2</v>
      </c>
      <c r="L242" s="19"/>
      <c r="M242" s="19"/>
      <c r="N242" s="72">
        <f t="shared" si="33"/>
        <v>-2.0230970701213269E-2</v>
      </c>
      <c r="O242" s="72">
        <f>AVERAGE(N$9:N242)</f>
        <v>1.1751542252132258E-2</v>
      </c>
      <c r="P242" s="71">
        <f t="shared" si="37"/>
        <v>-2.6822985471974481E-2</v>
      </c>
      <c r="Q242" s="83">
        <f t="shared" si="38"/>
        <v>-8.8794438261263382E-3</v>
      </c>
      <c r="R242" s="64">
        <f t="shared" si="39"/>
        <v>5.2514300590547291E-2</v>
      </c>
      <c r="S242" s="83">
        <v>2.1191794292683586E-2</v>
      </c>
    </row>
    <row r="243" spans="1:20" s="2" customFormat="1">
      <c r="A243" s="23">
        <f t="shared" si="42"/>
        <v>40999</v>
      </c>
      <c r="B243" s="2" t="s">
        <v>5</v>
      </c>
      <c r="C243" s="11">
        <v>12.02173311</v>
      </c>
      <c r="E243" s="15">
        <v>0.1334959</v>
      </c>
      <c r="F243" s="57">
        <f t="shared" si="40"/>
        <v>4.6603784053259358E-2</v>
      </c>
      <c r="G243" s="6">
        <v>28</v>
      </c>
      <c r="H243" s="21">
        <v>4.4999999999999998E-2</v>
      </c>
      <c r="I243" s="13">
        <f>AVERAGEA(C215:C242)</f>
        <v>11.457945118571427</v>
      </c>
      <c r="J243" s="14">
        <f t="shared" si="36"/>
        <v>0.9531026029051004</v>
      </c>
      <c r="K243" s="12">
        <f t="shared" si="35"/>
        <v>4.6343685238596125E-2</v>
      </c>
      <c r="L243" s="19"/>
      <c r="M243" s="19"/>
      <c r="N243" s="72">
        <f t="shared" si="33"/>
        <v>4.334930000144066E-2</v>
      </c>
      <c r="O243" s="72">
        <f>AVERAGE(N$9:N243)</f>
        <v>1.1886000795746338E-2</v>
      </c>
      <c r="P243" s="71">
        <f t="shared" si="37"/>
        <v>-2.4824535639456635E-2</v>
      </c>
      <c r="Q243" s="83">
        <f t="shared" si="38"/>
        <v>5.4935221311089605E-2</v>
      </c>
      <c r="R243" s="64">
        <f t="shared" si="39"/>
        <v>3.987880546726208E-2</v>
      </c>
      <c r="S243" s="83">
        <v>2.1191794292683586E-2</v>
      </c>
    </row>
    <row r="244" spans="1:20" s="2" customFormat="1">
      <c r="A244" s="23">
        <f t="shared" si="42"/>
        <v>41090</v>
      </c>
      <c r="B244" s="2" t="s">
        <v>6</v>
      </c>
      <c r="C244" s="11">
        <v>11.932290480000001</v>
      </c>
      <c r="E244" s="15">
        <v>0.1334959</v>
      </c>
      <c r="F244" s="57">
        <f t="shared" si="40"/>
        <v>4.6255326259639962E-2</v>
      </c>
      <c r="G244" s="6">
        <v>28</v>
      </c>
      <c r="H244" s="21">
        <v>4.4999999999999998E-2</v>
      </c>
      <c r="I244" s="13">
        <f t="shared" si="41"/>
        <v>11.544261886785714</v>
      </c>
      <c r="J244" s="14">
        <f t="shared" si="36"/>
        <v>0.96748079558868683</v>
      </c>
      <c r="K244" s="12">
        <f t="shared" si="35"/>
        <v>4.4418187886388703E-2</v>
      </c>
      <c r="L244" s="13">
        <f>SUM(E241:E244)</f>
        <v>0.5339836</v>
      </c>
      <c r="M244" s="20">
        <f>+(L244/L240)-1</f>
        <v>0</v>
      </c>
      <c r="N244" s="72">
        <f t="shared" ref="N244:N254" si="44">+(C244/C243)-1</f>
        <v>-7.4400778308411075E-3</v>
      </c>
      <c r="O244" s="72">
        <f>AVERAGE(N$9:N244)</f>
        <v>1.1804110632074356E-2</v>
      </c>
      <c r="P244" s="71">
        <f t="shared" si="37"/>
        <v>-8.3308598171954129E-2</v>
      </c>
      <c r="Q244" s="83">
        <f t="shared" si="38"/>
        <v>3.6644691407561238E-3</v>
      </c>
      <c r="R244" s="64">
        <f t="shared" si="39"/>
        <v>1.6001293978014752E-2</v>
      </c>
      <c r="S244" s="83">
        <v>2.1191794292683586E-2</v>
      </c>
    </row>
    <row r="245" spans="1:20" s="2" customFormat="1">
      <c r="A245" s="23">
        <f t="shared" si="42"/>
        <v>41182</v>
      </c>
      <c r="B245" s="2" t="s">
        <v>5</v>
      </c>
      <c r="C245" s="11">
        <v>12.06939459</v>
      </c>
      <c r="E245" s="15">
        <v>0.1334959</v>
      </c>
      <c r="F245" s="57">
        <f t="shared" ref="F245:F250" si="45">+(4*E245)/AVERAGE(C217:C244)</f>
        <v>4.5939125005044525E-2</v>
      </c>
      <c r="G245" s="6">
        <v>28</v>
      </c>
      <c r="H245" s="21">
        <v>4.4999999999999998E-2</v>
      </c>
      <c r="I245" s="13">
        <f t="shared" si="41"/>
        <v>11.623721608571428</v>
      </c>
      <c r="J245" s="14">
        <f t="shared" si="36"/>
        <v>0.96307412288949179</v>
      </c>
      <c r="K245" s="12">
        <f t="shared" si="35"/>
        <v>4.4751139849890743E-2</v>
      </c>
      <c r="L245" s="19"/>
      <c r="M245" s="19"/>
      <c r="N245" s="72">
        <f>+(C245/C244)-1</f>
        <v>1.1490175354832655E-2</v>
      </c>
      <c r="O245" s="72">
        <f>AVERAGE(N$9:N245)</f>
        <v>1.1802786010651396E-2</v>
      </c>
      <c r="P245" s="71">
        <f t="shared" si="37"/>
        <v>-0.10679066053490049</v>
      </c>
      <c r="Q245" s="83">
        <f t="shared" si="38"/>
        <v>2.2677960317305249E-2</v>
      </c>
      <c r="R245" s="64">
        <f>+(1+Q245)*(1+Q244)*(1+Q243)*(1+Q242)-1</f>
        <v>7.3197673623791371E-2</v>
      </c>
      <c r="S245" s="83">
        <v>2.1191794292683586E-2</v>
      </c>
    </row>
    <row r="246" spans="1:20" s="2" customFormat="1">
      <c r="A246" s="23">
        <f t="shared" si="42"/>
        <v>41274</v>
      </c>
      <c r="B246" s="2" t="s">
        <v>5</v>
      </c>
      <c r="C246" s="11">
        <v>12.196040869999999</v>
      </c>
      <c r="E246" s="15">
        <v>0.1334959</v>
      </c>
      <c r="F246" s="57">
        <f t="shared" si="45"/>
        <v>4.5679895955369289E-2</v>
      </c>
      <c r="G246" s="6">
        <v>28</v>
      </c>
      <c r="H246" s="21">
        <v>4.4999999999999998E-2</v>
      </c>
      <c r="I246" s="13">
        <f t="shared" si="41"/>
        <v>11.689685119285713</v>
      </c>
      <c r="J246" s="14">
        <f t="shared" si="36"/>
        <v>0.95848195688161164</v>
      </c>
      <c r="K246" s="12">
        <f t="shared" si="35"/>
        <v>4.4242782520543977E-2</v>
      </c>
      <c r="L246" s="19"/>
      <c r="M246" s="19"/>
      <c r="N246" s="72">
        <f t="shared" si="44"/>
        <v>1.049317586359555E-2</v>
      </c>
      <c r="O246" s="72">
        <f>AVERAGE(N$9:N246)</f>
        <v>1.1797283447008302E-2</v>
      </c>
      <c r="P246" s="71">
        <f t="shared" si="37"/>
        <v>-0.10266998041282138</v>
      </c>
      <c r="Q246" s="83">
        <f t="shared" si="38"/>
        <v>2.1553871493731586E-2</v>
      </c>
      <c r="R246" s="64">
        <f t="shared" si="39"/>
        <v>0.10615124622248251</v>
      </c>
      <c r="S246" s="83">
        <v>2.1191794292683586E-2</v>
      </c>
    </row>
    <row r="247" spans="1:20" s="2" customFormat="1">
      <c r="A247" s="23">
        <f t="shared" si="42"/>
        <v>41364</v>
      </c>
      <c r="B247" s="2" t="s">
        <v>5</v>
      </c>
      <c r="C247" s="11">
        <v>12.4419355</v>
      </c>
      <c r="E247" s="15">
        <v>0.1334959</v>
      </c>
      <c r="F247" s="60">
        <f t="shared" si="45"/>
        <v>4.5449508098183662E-2</v>
      </c>
      <c r="G247" s="6">
        <v>28</v>
      </c>
      <c r="H247" s="21">
        <v>4.4999999999999998E-2</v>
      </c>
      <c r="I247" s="13">
        <f t="shared" si="41"/>
        <v>11.748941239285713</v>
      </c>
      <c r="J247" s="14">
        <f t="shared" si="36"/>
        <v>0.94430173177523014</v>
      </c>
      <c r="K247" s="12">
        <f t="shared" si="35"/>
        <v>4.3783356065450772E-2</v>
      </c>
      <c r="L247" s="19"/>
      <c r="M247" s="19"/>
      <c r="N247" s="72">
        <f t="shared" si="44"/>
        <v>2.0161840438306156E-2</v>
      </c>
      <c r="O247" s="72">
        <f>AVERAGE(N$9:N247)</f>
        <v>1.1832281593415405E-2</v>
      </c>
      <c r="P247" s="71">
        <f t="shared" si="37"/>
        <v>-8.0046523032338168E-2</v>
      </c>
      <c r="Q247" s="83">
        <f t="shared" si="38"/>
        <v>3.110767945466884E-2</v>
      </c>
      <c r="R247" s="64">
        <f t="shared" si="39"/>
        <v>8.1166901604486474E-2</v>
      </c>
      <c r="S247" s="83">
        <v>2.1191794292683586E-2</v>
      </c>
      <c r="T247" s="85"/>
    </row>
    <row r="248" spans="1:20" s="2" customFormat="1">
      <c r="A248" s="23">
        <f t="shared" si="42"/>
        <v>41455</v>
      </c>
      <c r="B248" s="2" t="s">
        <v>5</v>
      </c>
      <c r="C248" s="11">
        <v>12.45205498</v>
      </c>
      <c r="E248" s="15">
        <v>0.1334959</v>
      </c>
      <c r="F248" s="60">
        <f t="shared" si="45"/>
        <v>4.5242585197324207E-2</v>
      </c>
      <c r="G248" s="6">
        <v>28</v>
      </c>
      <c r="H248" s="21">
        <v>4.4999999999999998E-2</v>
      </c>
      <c r="I248" s="13">
        <f>AVERAGEA(C220:C247)</f>
        <v>11.80267656392857</v>
      </c>
      <c r="J248" s="14">
        <f t="shared" si="36"/>
        <v>0.94784969893608439</v>
      </c>
      <c r="K248" s="12">
        <f t="shared" si="35"/>
        <v>4.291804920544718E-2</v>
      </c>
      <c r="L248" s="13">
        <f>SUM(E245:E248)</f>
        <v>0.5339836</v>
      </c>
      <c r="M248" s="20">
        <f>+(L248/L244)-1</f>
        <v>0</v>
      </c>
      <c r="N248" s="72">
        <f>+(C248/C247)-1</f>
        <v>8.1333647807446674E-4</v>
      </c>
      <c r="O248" s="72">
        <f>AVERAGE(N$9:N248)</f>
        <v>1.1786369322101486E-2</v>
      </c>
      <c r="P248" s="71">
        <f>+C248/C228-1</f>
        <v>-8.8645022797804174E-2</v>
      </c>
      <c r="Q248" s="83">
        <f t="shared" si="38"/>
        <v>1.1542848779436302E-2</v>
      </c>
      <c r="R248" s="64">
        <f>+(1+Q248)*(1+Q247)*(1+Q246)*(1+Q245)-1</f>
        <v>8.9653645497002499E-2</v>
      </c>
      <c r="S248" s="83">
        <v>2.1191794292683586E-2</v>
      </c>
    </row>
    <row r="249" spans="1:20" s="2" customFormat="1">
      <c r="A249" s="23">
        <f t="shared" si="42"/>
        <v>41547</v>
      </c>
      <c r="B249" s="2" t="s">
        <v>5</v>
      </c>
      <c r="C249" s="11">
        <v>12.79040382</v>
      </c>
      <c r="E249" s="15">
        <v>0.1334959</v>
      </c>
      <c r="F249" s="60">
        <f t="shared" si="45"/>
        <v>4.5044521778238082E-2</v>
      </c>
      <c r="G249" s="6">
        <v>28</v>
      </c>
      <c r="H249" s="21">
        <v>4.4999999999999998E-2</v>
      </c>
      <c r="I249" s="13">
        <f>AVERAGEA(C221:C248)</f>
        <v>11.854573628928573</v>
      </c>
      <c r="J249" s="14">
        <f t="shared" si="36"/>
        <v>0.92683341321811163</v>
      </c>
      <c r="K249" s="12">
        <f t="shared" ref="K249:K264" si="46">+E249*4/C248</f>
        <v>4.288317075837389E-2</v>
      </c>
      <c r="L249" s="19"/>
      <c r="M249" s="19"/>
      <c r="N249" s="72">
        <f t="shared" si="44"/>
        <v>2.7172128660164274E-2</v>
      </c>
      <c r="O249" s="72">
        <f>AVERAGE(N$9:N249)</f>
        <v>1.185021064715569E-2</v>
      </c>
      <c r="P249" s="71">
        <f>+C249/C229-1</f>
        <v>1.6305319766701798E-2</v>
      </c>
      <c r="Q249" s="83">
        <f t="shared" si="38"/>
        <v>3.7892921349757816E-2</v>
      </c>
      <c r="R249" s="64">
        <f t="shared" si="39"/>
        <v>0.10586504184895174</v>
      </c>
      <c r="S249" s="83">
        <v>2.1191794292683586E-2</v>
      </c>
    </row>
    <row r="250" spans="1:20" s="2" customFormat="1">
      <c r="A250" s="33">
        <f t="shared" si="42"/>
        <v>41639</v>
      </c>
      <c r="B250" s="2" t="s">
        <v>5</v>
      </c>
      <c r="C250" s="11">
        <v>13.17581807</v>
      </c>
      <c r="E250" s="15">
        <v>0.1339766</v>
      </c>
      <c r="F250" s="60">
        <f t="shared" si="45"/>
        <v>4.5000001635763447E-2</v>
      </c>
      <c r="G250" s="6">
        <v>28</v>
      </c>
      <c r="H250" s="21">
        <v>4.4999999999999998E-2</v>
      </c>
      <c r="I250" s="13">
        <f t="shared" si="41"/>
        <v>11.909030678214288</v>
      </c>
      <c r="J250" s="14">
        <f t="shared" si="36"/>
        <v>0.90385512420894321</v>
      </c>
      <c r="K250" s="12">
        <f t="shared" si="46"/>
        <v>4.1899099320227721E-2</v>
      </c>
      <c r="L250" s="19"/>
      <c r="M250" s="19"/>
      <c r="N250" s="72">
        <f t="shared" si="44"/>
        <v>3.0133079097732551E-2</v>
      </c>
      <c r="O250" s="72">
        <f>AVERAGE(N$9:N250)</f>
        <v>1.1925759690339892E-2</v>
      </c>
      <c r="P250" s="71">
        <f>+C250/C230-1</f>
        <v>0.20283482522895024</v>
      </c>
      <c r="Q250" s="83">
        <f t="shared" si="38"/>
        <v>4.0607853927789449E-2</v>
      </c>
      <c r="R250" s="64">
        <f t="shared" si="39"/>
        <v>0.1264915929000654</v>
      </c>
      <c r="S250" s="83">
        <v>2.1191794292683586E-2</v>
      </c>
    </row>
    <row r="251" spans="1:20" s="2" customFormat="1">
      <c r="A251" s="33">
        <f t="shared" si="42"/>
        <v>41729</v>
      </c>
      <c r="B251" s="2" t="s">
        <v>5</v>
      </c>
      <c r="C251" s="11">
        <v>13.41269067</v>
      </c>
      <c r="E251" s="15">
        <v>0.13451340000000001</v>
      </c>
      <c r="F251" s="60">
        <f t="shared" si="40"/>
        <v>4.500000817186723E-2</v>
      </c>
      <c r="G251" s="6">
        <v>28</v>
      </c>
      <c r="H251" s="21">
        <v>4.4999999999999998E-2</v>
      </c>
      <c r="I251" s="13">
        <f t="shared" si="41"/>
        <v>11.956744495357144</v>
      </c>
      <c r="J251" s="14">
        <f t="shared" si="36"/>
        <v>0.89145010419875315</v>
      </c>
      <c r="K251" s="12">
        <f t="shared" si="46"/>
        <v>4.0836447281030197E-2</v>
      </c>
      <c r="L251" s="19"/>
      <c r="M251" s="19"/>
      <c r="N251" s="72">
        <f t="shared" si="44"/>
        <v>1.7977828681418728E-2</v>
      </c>
      <c r="O251" s="72">
        <f>AVERAGE(N$9:N251)</f>
        <v>1.1950665324048036E-2</v>
      </c>
      <c r="P251" s="71">
        <f t="shared" si="37"/>
        <v>0.40233709775795967</v>
      </c>
      <c r="Q251" s="83">
        <f t="shared" si="38"/>
        <v>2.818694050167618E-2</v>
      </c>
      <c r="R251" s="64">
        <f t="shared" si="39"/>
        <v>0.12330066731473566</v>
      </c>
      <c r="S251" s="83">
        <v>2.1191794292683586E-2</v>
      </c>
    </row>
    <row r="252" spans="1:20" s="2" customFormat="1">
      <c r="A252" s="33">
        <f t="shared" si="42"/>
        <v>41820</v>
      </c>
      <c r="B252" s="2" t="s">
        <v>5</v>
      </c>
      <c r="C252" s="11">
        <v>13.942050869999999</v>
      </c>
      <c r="E252" s="15">
        <v>0.13494929999999999</v>
      </c>
      <c r="F252" s="60">
        <f>+(4*E252)/AVERAGE(C224:C251)</f>
        <v>4.5000005482863349E-2</v>
      </c>
      <c r="G252" s="6">
        <v>28</v>
      </c>
      <c r="H252" s="21">
        <v>4.4999999999999998E-2</v>
      </c>
      <c r="I252" s="13">
        <f t="shared" si="41"/>
        <v>11.995491871785717</v>
      </c>
      <c r="J252" s="14">
        <f t="shared" si="36"/>
        <v>0.86038216211053875</v>
      </c>
      <c r="K252" s="12">
        <f t="shared" si="46"/>
        <v>4.0245258261816005E-2</v>
      </c>
      <c r="L252" s="13">
        <f>SUM(E249:E252)</f>
        <v>0.53693520000000006</v>
      </c>
      <c r="M252" s="20">
        <f>+(L252/L248)-1</f>
        <v>5.5275105827221616E-3</v>
      </c>
      <c r="N252" s="72">
        <f>+(C252/C251)-1</f>
        <v>3.9467114617353527E-2</v>
      </c>
      <c r="O252" s="72">
        <f>AVERAGE(N$9:N252)</f>
        <v>1.206343765721732E-2</v>
      </c>
      <c r="P252" s="71">
        <f t="shared" si="37"/>
        <v>0.39106001021065429</v>
      </c>
      <c r="Q252" s="83">
        <f t="shared" si="38"/>
        <v>4.9528429182807601E-2</v>
      </c>
      <c r="R252" s="64">
        <f t="shared" si="39"/>
        <v>0.1654829909473241</v>
      </c>
      <c r="S252" s="83">
        <v>2.1191794292683586E-2</v>
      </c>
    </row>
    <row r="253" spans="1:20" s="2" customFormat="1">
      <c r="A253" s="23">
        <f t="shared" si="42"/>
        <v>41912</v>
      </c>
      <c r="B253" s="2" t="s">
        <v>5</v>
      </c>
      <c r="C253" s="11">
        <v>14.03479598</v>
      </c>
      <c r="E253" s="15">
        <f>ROUND((AVERAGEA(C225:C252)*0.045/4),7)</f>
        <v>0.1353211</v>
      </c>
      <c r="F253" s="57">
        <f t="shared" si="40"/>
        <v>4.5000006929352805E-2</v>
      </c>
      <c r="G253" s="6">
        <v>28</v>
      </c>
      <c r="H253" s="21">
        <v>4.4999999999999998E-2</v>
      </c>
      <c r="I253" s="13">
        <f t="shared" si="41"/>
        <v>12.028540370000002</v>
      </c>
      <c r="J253" s="14">
        <f t="shared" si="36"/>
        <v>0.85705131639540955</v>
      </c>
      <c r="K253" s="12">
        <f t="shared" si="46"/>
        <v>3.8823872115164651E-2</v>
      </c>
      <c r="L253" s="19"/>
      <c r="M253" s="19"/>
      <c r="N253" s="72">
        <f t="shared" si="44"/>
        <v>6.6521855977133004E-3</v>
      </c>
      <c r="O253" s="72">
        <f>AVERAGE(N$9:N253)</f>
        <v>1.2041350914117302E-2</v>
      </c>
      <c r="P253" s="71">
        <f t="shared" si="37"/>
        <v>0.32677581437459091</v>
      </c>
      <c r="Q253" s="83">
        <f t="shared" si="38"/>
        <v>1.6358153626504519E-2</v>
      </c>
      <c r="R253" s="64">
        <f t="shared" si="39"/>
        <v>0.14130091495550312</v>
      </c>
      <c r="S253" s="92">
        <v>2.0015981411194001E-2</v>
      </c>
      <c r="T253" s="93" t="s">
        <v>94</v>
      </c>
    </row>
    <row r="254" spans="1:20" s="2" customFormat="1">
      <c r="A254" s="23">
        <f t="shared" si="42"/>
        <v>42004</v>
      </c>
      <c r="B254" s="2" t="s">
        <v>6</v>
      </c>
      <c r="C254" s="11">
        <v>13.862641760000001</v>
      </c>
      <c r="E254" s="15">
        <f t="shared" ref="E254:E317" si="47">ROUND((AVERAGEA(C226:C253)*0.045/4),7)</f>
        <v>0.13553100000000001</v>
      </c>
      <c r="F254" s="57">
        <f t="shared" si="40"/>
        <v>4.5000008737953845E-2</v>
      </c>
      <c r="G254" s="6">
        <v>28</v>
      </c>
      <c r="H254" s="21">
        <v>4.4999999999999998E-2</v>
      </c>
      <c r="I254" s="13">
        <f t="shared" si="41"/>
        <v>12.047197660714287</v>
      </c>
      <c r="J254" s="14">
        <f t="shared" si="36"/>
        <v>0.86904053854121144</v>
      </c>
      <c r="K254" s="12">
        <f>+E254*4/C253</f>
        <v>3.8627137920105345E-2</v>
      </c>
      <c r="L254" s="19"/>
      <c r="M254" s="19"/>
      <c r="N254" s="72">
        <f t="shared" si="44"/>
        <v>-1.226624314634317E-2</v>
      </c>
      <c r="O254" s="72">
        <f>AVERAGE(N$9:N254)</f>
        <v>1.1942539556147951E-2</v>
      </c>
      <c r="P254" s="71">
        <f t="shared" si="37"/>
        <v>0.2819250811416294</v>
      </c>
      <c r="Q254" s="83">
        <f t="shared" si="38"/>
        <v>-2.6094586663168193E-3</v>
      </c>
      <c r="R254" s="64">
        <f t="shared" si="39"/>
        <v>9.3901735505340644E-2</v>
      </c>
      <c r="S254" s="92">
        <v>2.0015981411194001E-2</v>
      </c>
      <c r="T254" s="93" t="s">
        <v>94</v>
      </c>
    </row>
    <row r="255" spans="1:20" s="2" customFormat="1">
      <c r="A255" s="23">
        <f t="shared" si="42"/>
        <v>42094</v>
      </c>
      <c r="B255" s="2" t="s">
        <v>5</v>
      </c>
      <c r="C255" s="11">
        <v>13.95721852</v>
      </c>
      <c r="E255" s="15">
        <f t="shared" si="47"/>
        <v>0.13563990000000001</v>
      </c>
      <c r="F255" s="57">
        <f>+(4*E255)/AVERAGE(C227:C254)</f>
        <v>4.4999992182147272E-2</v>
      </c>
      <c r="G255" s="6">
        <v>28</v>
      </c>
      <c r="H255" s="21">
        <v>4.4999999999999998E-2</v>
      </c>
      <c r="I255" s="13">
        <f t="shared" si="41"/>
        <v>12.056882094642859</v>
      </c>
      <c r="J255" s="14">
        <f t="shared" si="36"/>
        <v>0.86384562062748727</v>
      </c>
      <c r="K255" s="12">
        <f t="shared" si="46"/>
        <v>3.913825441017528E-2</v>
      </c>
      <c r="L255" s="19"/>
      <c r="M255" s="19"/>
      <c r="N255" s="72">
        <f t="shared" ref="N255:N318" si="48">+(C255/C254)-1</f>
        <v>6.8224196828698958E-3</v>
      </c>
      <c r="O255" s="72">
        <f>AVERAGE(N$9:N255)</f>
        <v>1.1921810325891763E-2</v>
      </c>
      <c r="P255" s="71">
        <f t="shared" ref="P255:P318" si="49">+C255/C235-1</f>
        <v>0.2809406129041967</v>
      </c>
      <c r="Q255" s="83">
        <f t="shared" si="38"/>
        <v>1.6606983285413771E-2</v>
      </c>
      <c r="R255" s="64">
        <f t="shared" si="39"/>
        <v>8.1581665295378691E-2</v>
      </c>
      <c r="S255" s="92">
        <v>2.0015981411194001E-2</v>
      </c>
      <c r="T255" s="93" t="s">
        <v>94</v>
      </c>
    </row>
    <row r="256" spans="1:20" s="2" customFormat="1">
      <c r="A256" s="23">
        <f t="shared" si="42"/>
        <v>42185</v>
      </c>
      <c r="B256" s="2" t="s">
        <v>5</v>
      </c>
      <c r="C256" s="11">
        <v>13.97191419</v>
      </c>
      <c r="E256" s="15">
        <f>ROUND((AVERAGEA(C228:C255)*0.045/4),7)</f>
        <v>0.13581380000000001</v>
      </c>
      <c r="F256" s="57">
        <f t="shared" si="40"/>
        <v>4.5000008980390485E-2</v>
      </c>
      <c r="G256" s="6">
        <v>28</v>
      </c>
      <c r="H256" s="21">
        <v>4.4999999999999998E-2</v>
      </c>
      <c r="I256" s="13">
        <f t="shared" si="41"/>
        <v>12.07233536857143</v>
      </c>
      <c r="J256" s="14">
        <f t="shared" si="36"/>
        <v>0.86404305125291003</v>
      </c>
      <c r="K256" s="12">
        <f>+E256*4/C255</f>
        <v>3.8922884185093355E-2</v>
      </c>
      <c r="L256" s="13">
        <f>SUM(E253:E256)</f>
        <v>0.54230580000000006</v>
      </c>
      <c r="M256" s="20">
        <f>+(L256/L252)-1</f>
        <v>1.0002324302820886E-2</v>
      </c>
      <c r="N256" s="72">
        <f t="shared" si="48"/>
        <v>1.0529082122590072E-3</v>
      </c>
      <c r="O256" s="72">
        <f>AVERAGE(N$9:N256)</f>
        <v>1.1877984107691633E-2</v>
      </c>
      <c r="P256" s="71">
        <f t="shared" si="49"/>
        <v>0.32977965937277331</v>
      </c>
      <c r="Q256" s="83">
        <f t="shared" si="38"/>
        <v>1.0783629258532242E-2</v>
      </c>
      <c r="R256" s="64">
        <f t="shared" ref="R256:R263" si="50">+(1+Q256)*(1+Q255)*(1+Q254)*(1+Q253)-1</f>
        <v>4.165357563299299E-2</v>
      </c>
      <c r="S256" s="92">
        <v>2.0015981411194001E-2</v>
      </c>
      <c r="T256" s="93" t="s">
        <v>94</v>
      </c>
    </row>
    <row r="257" spans="1:20" s="2" customFormat="1">
      <c r="A257" s="23">
        <f t="shared" si="42"/>
        <v>42277</v>
      </c>
      <c r="B257" s="2" t="s">
        <v>5</v>
      </c>
      <c r="C257" s="11">
        <v>13.574469540000001</v>
      </c>
      <c r="E257" s="90">
        <f>ROUND((AVERAGEA(C229:C256)*0.045/4),7)</f>
        <v>0.1359378</v>
      </c>
      <c r="F257" s="57">
        <f t="shared" si="40"/>
        <v>4.5000001068027214E-2</v>
      </c>
      <c r="G257" s="6">
        <v>28</v>
      </c>
      <c r="H257" s="21">
        <v>4.4999999999999998E-2</v>
      </c>
      <c r="I257" s="13">
        <f t="shared" si="41"/>
        <v>12.083359713214289</v>
      </c>
      <c r="J257" s="14">
        <f t="shared" si="36"/>
        <v>0.89015336309151194</v>
      </c>
      <c r="K257" s="12">
        <f t="shared" si="46"/>
        <v>3.8917444854419052E-2</v>
      </c>
      <c r="L257" s="19"/>
      <c r="M257" s="19"/>
      <c r="N257" s="72">
        <f t="shared" si="48"/>
        <v>-2.8445969864634435E-2</v>
      </c>
      <c r="O257" s="72">
        <f>AVERAGE(N$9:N257)</f>
        <v>1.1716040517441326E-2</v>
      </c>
      <c r="P257" s="71">
        <f t="shared" si="49"/>
        <v>0.2285322692542382</v>
      </c>
      <c r="Q257" s="83">
        <f t="shared" si="38"/>
        <v>-1.8716608651029715E-2</v>
      </c>
      <c r="R257" s="64">
        <f t="shared" si="50"/>
        <v>5.7058623091941207E-3</v>
      </c>
      <c r="S257" s="92">
        <v>2.0015981411194001E-2</v>
      </c>
      <c r="T257" s="93" t="s">
        <v>94</v>
      </c>
    </row>
    <row r="258" spans="1:20" s="2" customFormat="1">
      <c r="A258" s="23">
        <f t="shared" si="42"/>
        <v>42369</v>
      </c>
      <c r="B258" s="2" t="s">
        <v>6</v>
      </c>
      <c r="C258" s="11">
        <v>13.48028146</v>
      </c>
      <c r="E258" s="90">
        <f>ROUND((AVERAGEA(C230:C257)*0.045/4),7)</f>
        <v>0.13633529999999999</v>
      </c>
      <c r="F258" s="57">
        <f t="shared" si="40"/>
        <v>4.5000009278318341E-2</v>
      </c>
      <c r="G258" s="6">
        <v>28</v>
      </c>
      <c r="H258" s="21">
        <v>4.4999999999999998E-2</v>
      </c>
      <c r="I258" s="13">
        <f t="shared" si="41"/>
        <v>12.118690834642857</v>
      </c>
      <c r="J258" s="14">
        <f t="shared" si="36"/>
        <v>0.89899390236046728</v>
      </c>
      <c r="K258" s="12">
        <f t="shared" si="46"/>
        <v>4.0174033938714035E-2</v>
      </c>
      <c r="L258" s="19"/>
      <c r="M258" s="19"/>
      <c r="N258" s="72">
        <f t="shared" si="48"/>
        <v>-6.9386195698075692E-3</v>
      </c>
      <c r="O258" s="72">
        <f>AVERAGE(N$9:N258)</f>
        <v>1.164142187709233E-2</v>
      </c>
      <c r="P258" s="71">
        <f t="shared" si="49"/>
        <v>0.17766314111008619</v>
      </c>
      <c r="Q258" s="83">
        <f t="shared" si="38"/>
        <v>3.1048889148709712E-3</v>
      </c>
      <c r="R258" s="64">
        <f t="shared" si="50"/>
        <v>1.1467850841778926E-2</v>
      </c>
      <c r="S258" s="92">
        <v>2.0015981411194001E-2</v>
      </c>
      <c r="T258" s="93" t="s">
        <v>94</v>
      </c>
    </row>
    <row r="259" spans="1:20" s="2" customFormat="1">
      <c r="A259" s="23">
        <f t="shared" si="42"/>
        <v>42460</v>
      </c>
      <c r="B259" s="2" t="s">
        <v>6</v>
      </c>
      <c r="C259" s="11">
        <v>13.43243964</v>
      </c>
      <c r="E259" s="90">
        <f t="shared" si="47"/>
        <v>0.13735030000000001</v>
      </c>
      <c r="F259" s="60">
        <f t="shared" si="40"/>
        <v>4.4999997624686781E-2</v>
      </c>
      <c r="G259" s="6">
        <v>28</v>
      </c>
      <c r="H259" s="21">
        <v>4.4999999999999998E-2</v>
      </c>
      <c r="I259" s="13">
        <f>AVERAGEA(C231:C258)</f>
        <v>12.208916200000001</v>
      </c>
      <c r="J259" s="14">
        <f t="shared" si="36"/>
        <v>0.90891279076687526</v>
      </c>
      <c r="K259" s="12">
        <f t="shared" si="46"/>
        <v>4.0755914602394361E-2</v>
      </c>
      <c r="L259" s="19"/>
      <c r="M259" s="19"/>
      <c r="N259" s="72">
        <f t="shared" si="48"/>
        <v>-3.54902233621468E-3</v>
      </c>
      <c r="O259" s="72">
        <f>AVERAGE(N$9:N259)</f>
        <v>1.1580902179031346E-2</v>
      </c>
      <c r="P259" s="71">
        <f t="shared" si="49"/>
        <v>0.11115742491768832</v>
      </c>
      <c r="Q259" s="83">
        <f t="shared" si="38"/>
        <v>6.639956314383931E-3</v>
      </c>
      <c r="R259" s="64">
        <f t="shared" si="50"/>
        <v>1.5512089974651921E-3</v>
      </c>
      <c r="S259" s="92">
        <v>2.0015981411194001E-2</v>
      </c>
      <c r="T259" s="93" t="s">
        <v>94</v>
      </c>
    </row>
    <row r="260" spans="1:20" s="2" customFormat="1">
      <c r="A260" s="23">
        <f t="shared" si="42"/>
        <v>42551</v>
      </c>
      <c r="B260" s="2" t="s">
        <v>6</v>
      </c>
      <c r="C260" s="11">
        <v>13.35990619</v>
      </c>
      <c r="E260" s="90">
        <f t="shared" si="47"/>
        <v>0.13890440000000001</v>
      </c>
      <c r="F260" s="57">
        <f t="shared" si="40"/>
        <v>4.5000006674523446E-2</v>
      </c>
      <c r="G260" s="6">
        <v>28</v>
      </c>
      <c r="H260" s="21">
        <v>4.4999999999999998E-2</v>
      </c>
      <c r="I260" s="13">
        <f t="shared" si="41"/>
        <v>12.34705594642857</v>
      </c>
      <c r="J260" s="14">
        <f t="shared" si="36"/>
        <v>0.92418732368573386</v>
      </c>
      <c r="K260" s="12">
        <f t="shared" si="46"/>
        <v>4.136386351928547E-2</v>
      </c>
      <c r="L260" s="13">
        <f>SUM(E257:E260)</f>
        <v>0.54852780000000001</v>
      </c>
      <c r="M260" s="20">
        <f>+(L260/L256)-1</f>
        <v>1.1473231523616345E-2</v>
      </c>
      <c r="N260" s="72">
        <f t="shared" si="48"/>
        <v>-5.3998716498233623E-3</v>
      </c>
      <c r="O260" s="72">
        <f>AVERAGE(N$9:N260)</f>
        <v>1.151351815590097E-2</v>
      </c>
      <c r="P260" s="71">
        <f t="shared" si="49"/>
        <v>8.7529542558768769E-2</v>
      </c>
      <c r="Q260" s="83">
        <f t="shared" si="38"/>
        <v>4.9410942299979782E-3</v>
      </c>
      <c r="R260" s="64">
        <f t="shared" si="50"/>
        <v>-4.2379607635558703E-3</v>
      </c>
      <c r="S260" s="92">
        <v>2.0015981411194001E-2</v>
      </c>
      <c r="T260" s="93" t="s">
        <v>94</v>
      </c>
    </row>
    <row r="261" spans="1:20" s="2" customFormat="1">
      <c r="A261" s="23">
        <f t="shared" si="42"/>
        <v>42643</v>
      </c>
      <c r="B261" s="2" t="s">
        <v>5</v>
      </c>
      <c r="C261" s="11">
        <v>13.66870542</v>
      </c>
      <c r="E261" s="90">
        <f t="shared" si="47"/>
        <v>0.14024529999999999</v>
      </c>
      <c r="F261" s="60">
        <f t="shared" si="40"/>
        <v>4.5000013589267744E-2</v>
      </c>
      <c r="G261" s="6">
        <v>28</v>
      </c>
      <c r="H261" s="21">
        <v>4.4999999999999998E-2</v>
      </c>
      <c r="I261" s="13">
        <f t="shared" si="41"/>
        <v>12.466245124285715</v>
      </c>
      <c r="J261" s="14">
        <f t="shared" si="36"/>
        <v>0.91202822368570102</v>
      </c>
      <c r="K261" s="12">
        <f t="shared" si="46"/>
        <v>4.198990561923998E-2</v>
      </c>
      <c r="L261" s="19"/>
      <c r="M261" s="19"/>
      <c r="N261" s="72">
        <f t="shared" si="48"/>
        <v>2.3113877119222526E-2</v>
      </c>
      <c r="O261" s="72">
        <f>AVERAGE(N$9:N261)</f>
        <v>1.1559369377099869E-2</v>
      </c>
      <c r="P261" s="71">
        <f t="shared" si="49"/>
        <v>0.16228795732885271</v>
      </c>
      <c r="Q261" s="83">
        <f t="shared" si="38"/>
        <v>3.3611353524032488E-2</v>
      </c>
      <c r="R261" s="64">
        <f t="shared" si="50"/>
        <v>4.88620904386734E-2</v>
      </c>
      <c r="S261" s="92">
        <v>2.0015981411194001E-2</v>
      </c>
      <c r="T261" s="93" t="s">
        <v>94</v>
      </c>
    </row>
    <row r="262" spans="1:20" s="2" customFormat="1">
      <c r="A262" s="23">
        <f t="shared" si="42"/>
        <v>42735</v>
      </c>
      <c r="B262" s="2" t="s">
        <v>5</v>
      </c>
      <c r="C262" s="11">
        <v>13.934731429999999</v>
      </c>
      <c r="E262" s="90">
        <f>ROUND((AVERAGEA(C234:C261)*0.045/4),7)</f>
        <v>0.141487</v>
      </c>
      <c r="F262" s="57">
        <f t="shared" si="40"/>
        <v>4.4999996803025542E-2</v>
      </c>
      <c r="G262" s="6">
        <v>28</v>
      </c>
      <c r="H262" s="21">
        <v>4.4999999999999998E-2</v>
      </c>
      <c r="I262" s="13">
        <f t="shared" si="41"/>
        <v>12.576623115714286</v>
      </c>
      <c r="J262" s="14">
        <f t="shared" si="36"/>
        <v>0.90253789094479064</v>
      </c>
      <c r="K262" s="12">
        <f t="shared" si="46"/>
        <v>4.1404652643395691E-2</v>
      </c>
      <c r="L262" s="19"/>
      <c r="M262" s="19"/>
      <c r="N262" s="72">
        <f t="shared" si="48"/>
        <v>1.9462414458852217E-2</v>
      </c>
      <c r="O262" s="72">
        <f>AVERAGE(N$9:N262)</f>
        <v>1.159048372781543E-2</v>
      </c>
      <c r="P262" s="71">
        <f t="shared" si="49"/>
        <v>0.209375732281464</v>
      </c>
      <c r="Q262" s="83">
        <f t="shared" si="38"/>
        <v>2.9813577619701104E-2</v>
      </c>
      <c r="R262" s="64">
        <f t="shared" si="50"/>
        <v>7.6789111209281335E-2</v>
      </c>
      <c r="S262" s="92">
        <v>1.6465E-2</v>
      </c>
      <c r="T262" s="93" t="s">
        <v>108</v>
      </c>
    </row>
    <row r="263" spans="1:20" s="2" customFormat="1">
      <c r="A263" s="23">
        <f t="shared" si="42"/>
        <v>42825</v>
      </c>
      <c r="B263" s="2" t="s">
        <v>5</v>
      </c>
      <c r="C263" s="11">
        <v>14.224016410000001</v>
      </c>
      <c r="E263" s="90">
        <f>ROUND((AVERAGEA(C235:C262)*0.045/4),7)</f>
        <v>0.1427409</v>
      </c>
      <c r="F263" s="57">
        <f t="shared" si="40"/>
        <v>4.4999998276081692E-2</v>
      </c>
      <c r="G263" s="6">
        <v>28</v>
      </c>
      <c r="H263" s="21">
        <v>4.4999999999999998E-2</v>
      </c>
      <c r="I263" s="13">
        <f t="shared" si="41"/>
        <v>12.688080486071428</v>
      </c>
      <c r="J263" s="14">
        <f t="shared" si="36"/>
        <v>0.89201812767533406</v>
      </c>
      <c r="K263" s="12">
        <f t="shared" si="46"/>
        <v>4.0974137382423885E-2</v>
      </c>
      <c r="L263" s="19"/>
      <c r="M263" s="19"/>
      <c r="N263" s="72">
        <f t="shared" si="48"/>
        <v>2.0759996807487857E-2</v>
      </c>
      <c r="O263" s="72">
        <f>AVERAGE(N$9:N263)</f>
        <v>1.1626442602637677E-2</v>
      </c>
      <c r="P263" s="71">
        <f t="shared" si="49"/>
        <v>0.18319183098218028</v>
      </c>
      <c r="Q263" s="83">
        <f t="shared" si="38"/>
        <v>3.1003531153093886E-2</v>
      </c>
      <c r="R263" s="64">
        <f t="shared" si="50"/>
        <v>0.1028504968436319</v>
      </c>
      <c r="S263" s="92">
        <v>1.6465E-2</v>
      </c>
      <c r="T263" s="93" t="s">
        <v>108</v>
      </c>
    </row>
    <row r="264" spans="1:20" s="2" customFormat="1">
      <c r="A264" s="23">
        <f t="shared" si="42"/>
        <v>42916</v>
      </c>
      <c r="B264" s="2" t="s">
        <v>5</v>
      </c>
      <c r="C264" s="11">
        <v>14.487521709999999</v>
      </c>
      <c r="E264" s="90">
        <f>ROUND((AVERAGEA(C236:C263)*0.045/4),7)</f>
        <v>0.14407800000000001</v>
      </c>
      <c r="F264" s="57">
        <f t="shared" si="40"/>
        <v>4.4999991625213134E-2</v>
      </c>
      <c r="G264" s="6">
        <v>28</v>
      </c>
      <c r="H264" s="21">
        <v>4.4999999999999998E-2</v>
      </c>
      <c r="I264" s="13">
        <f>AVERAGEA(C236:C263)</f>
        <v>12.806935716785713</v>
      </c>
      <c r="J264" s="14">
        <f t="shared" si="36"/>
        <v>0.88399768940092327</v>
      </c>
      <c r="K264" s="12">
        <f t="shared" si="46"/>
        <v>4.051682614727805E-2</v>
      </c>
      <c r="L264" s="13">
        <f>SUM(E261:E264)</f>
        <v>0.56855120000000003</v>
      </c>
      <c r="M264" s="20">
        <f>+(L264/L260)-1</f>
        <v>3.6503892783556369E-2</v>
      </c>
      <c r="N264" s="72">
        <f>+(C264/C263)-1</f>
        <v>1.8525379358726335E-2</v>
      </c>
      <c r="O264" s="72">
        <f>AVERAGE(N$9:N264)</f>
        <v>1.1653391574341147E-2</v>
      </c>
      <c r="P264" s="71">
        <f>+C264/C244-1</f>
        <v>0.21414423611987021</v>
      </c>
      <c r="Q264" s="83">
        <f>((C264-C263+E264)/C263)</f>
        <v>2.8654585895545835E-2</v>
      </c>
      <c r="R264" s="64">
        <f>+(1+Q264)*(1+Q263)*(1+Q262)*(1+Q261)-1</f>
        <v>0.12887434661493158</v>
      </c>
      <c r="S264" s="92">
        <v>1.6465E-2</v>
      </c>
      <c r="T264" s="93" t="s">
        <v>108</v>
      </c>
    </row>
    <row r="265" spans="1:20" s="2" customFormat="1">
      <c r="A265" s="33">
        <f t="shared" si="42"/>
        <v>43008</v>
      </c>
      <c r="B265" s="2" t="s">
        <v>5</v>
      </c>
      <c r="C265" s="84">
        <v>14.70847326</v>
      </c>
      <c r="E265" s="90">
        <f>ROUND((AVERAGEA(C237:C264)*0.045/4),7)</f>
        <v>0.14567740000000001</v>
      </c>
      <c r="F265" s="57">
        <f t="shared" si="40"/>
        <v>4.5000009899475023E-2</v>
      </c>
      <c r="G265" s="6">
        <v>28</v>
      </c>
      <c r="H265" s="34">
        <v>4.4999999999999998E-2</v>
      </c>
      <c r="I265" s="13">
        <f t="shared" ref="I265:I296" si="51">AVERAGEA(C237:C264)</f>
        <v>12.949099373571428</v>
      </c>
      <c r="J265" s="14">
        <f>+I265/C265</f>
        <v>0.88038364993236751</v>
      </c>
      <c r="K265" s="12">
        <f t="shared" ref="K265:K279" si="52">+E265*4/C265</f>
        <v>3.9617272962292491E-2</v>
      </c>
      <c r="L265" s="19"/>
      <c r="M265" s="19"/>
      <c r="N265" s="72">
        <f t="shared" si="48"/>
        <v>1.5251162650371741E-2</v>
      </c>
      <c r="O265" s="72">
        <f>AVERAGE(N$9:N265)</f>
        <v>1.1667390683586401E-2</v>
      </c>
      <c r="P265" s="71">
        <f t="shared" si="49"/>
        <v>0.21865874467196456</v>
      </c>
      <c r="Q265" s="83">
        <f t="shared" ref="Q265:Q328" si="53">((C265-C264+E265)/C264)</f>
        <v>2.5306533259372807E-2</v>
      </c>
      <c r="R265" s="64">
        <f t="shared" ref="R265:R328" si="54">+(1+Q265)*(1+Q264)*(1+Q263)*(1+Q262)-1</f>
        <v>0.11980411096198651</v>
      </c>
      <c r="S265" s="92">
        <v>1.6465E-2</v>
      </c>
      <c r="T265" s="93" t="s">
        <v>108</v>
      </c>
    </row>
    <row r="266" spans="1:20" s="2" customFormat="1">
      <c r="A266" s="33">
        <f t="shared" si="42"/>
        <v>43100</v>
      </c>
      <c r="B266" s="2" t="s">
        <v>5</v>
      </c>
      <c r="C266" s="84">
        <v>14.983666400000001</v>
      </c>
      <c r="E266" s="90">
        <f t="shared" si="47"/>
        <v>0.14714759999999999</v>
      </c>
      <c r="F266" s="57">
        <f t="shared" si="40"/>
        <v>4.5000013511856153E-2</v>
      </c>
      <c r="G266" s="6">
        <v>28</v>
      </c>
      <c r="H266" s="21">
        <v>4.4999999999999998E-2</v>
      </c>
      <c r="I266" s="13">
        <f t="shared" si="51"/>
        <v>13.079782739285713</v>
      </c>
      <c r="J266" s="14">
        <f t="shared" si="36"/>
        <v>0.87293606184970274</v>
      </c>
      <c r="K266" s="12">
        <f t="shared" si="52"/>
        <v>3.9282134578223118E-2</v>
      </c>
      <c r="L266" s="19"/>
      <c r="M266" s="19"/>
      <c r="N266" s="72">
        <f t="shared" si="48"/>
        <v>1.8709837189451406E-2</v>
      </c>
      <c r="O266" s="72">
        <f>AVERAGE(N$9:N266)</f>
        <v>1.16946869878727E-2</v>
      </c>
      <c r="P266" s="71">
        <f t="shared" si="49"/>
        <v>0.22856807054960293</v>
      </c>
      <c r="Q266" s="83">
        <f t="shared" si="53"/>
        <v>2.8714111419610434E-2</v>
      </c>
      <c r="R266" s="64">
        <f t="shared" si="54"/>
        <v>0.11860856761561611</v>
      </c>
      <c r="S266" s="92">
        <v>1.6465E-2</v>
      </c>
      <c r="T266" s="93" t="s">
        <v>108</v>
      </c>
    </row>
    <row r="267" spans="1:20" s="2" customFormat="1">
      <c r="A267" s="23">
        <f t="shared" si="42"/>
        <v>43190</v>
      </c>
      <c r="B267" s="2" t="s">
        <v>5</v>
      </c>
      <c r="C267" s="84">
        <v>15.03242071</v>
      </c>
      <c r="E267" s="15">
        <f>ROUND((AVERAGEA(C239:C266)*0.045/4),7)</f>
        <v>0.1485687</v>
      </c>
      <c r="F267" s="57">
        <f t="shared" si="40"/>
        <v>4.5000004830963641E-2</v>
      </c>
      <c r="G267" s="6">
        <v>28</v>
      </c>
      <c r="H267" s="21">
        <v>4.4999999999999998E-2</v>
      </c>
      <c r="I267" s="13">
        <f t="shared" si="51"/>
        <v>13.206105248928571</v>
      </c>
      <c r="J267" s="14">
        <f t="shared" si="36"/>
        <v>0.87850822590026956</v>
      </c>
      <c r="K267" s="12">
        <f t="shared" si="52"/>
        <v>3.9532874409553428E-2</v>
      </c>
      <c r="L267" s="19"/>
      <c r="M267" s="19"/>
      <c r="N267" s="72">
        <f t="shared" si="48"/>
        <v>3.2538304510036919E-3</v>
      </c>
      <c r="O267" s="72">
        <f>AVERAGE(N$9:N267)</f>
        <v>1.166209680819367E-2</v>
      </c>
      <c r="P267" s="71">
        <f t="shared" si="49"/>
        <v>0.20820596682887493</v>
      </c>
      <c r="Q267" s="83">
        <f t="shared" si="53"/>
        <v>1.3169207371034343E-2</v>
      </c>
      <c r="R267" s="64">
        <f t="shared" si="54"/>
        <v>9.9258849814038097E-2</v>
      </c>
      <c r="S267" s="92">
        <v>1.6465E-2</v>
      </c>
      <c r="T267" s="93" t="s">
        <v>108</v>
      </c>
    </row>
    <row r="268" spans="1:20" s="2" customFormat="1">
      <c r="A268" s="86">
        <f t="shared" si="42"/>
        <v>43281</v>
      </c>
      <c r="B268" s="2" t="s">
        <v>5</v>
      </c>
      <c r="C268" s="84">
        <v>15.21955354</v>
      </c>
      <c r="D268" s="32"/>
      <c r="E268" s="15">
        <f>ROUND((AVERAGEA(C240:C267)*0.045/4),7)</f>
        <v>0.14975140000000001</v>
      </c>
      <c r="F268" s="57">
        <f t="shared" si="40"/>
        <v>4.4999990300757575E-2</v>
      </c>
      <c r="G268" s="6">
        <v>28</v>
      </c>
      <c r="H268" s="21">
        <v>4.4999999999999998E-2</v>
      </c>
      <c r="I268" s="13">
        <f t="shared" si="51"/>
        <v>13.311238424642855</v>
      </c>
      <c r="J268" s="14">
        <f t="shared" si="36"/>
        <v>0.87461425130890247</v>
      </c>
      <c r="K268" s="12">
        <f t="shared" si="52"/>
        <v>3.9357632825804956E-2</v>
      </c>
      <c r="L268" s="13">
        <f>SUM(E265:E268)</f>
        <v>0.59114509999999998</v>
      </c>
      <c r="M268" s="20">
        <f>+(L268/L264)-1</f>
        <v>3.9739428920385622E-2</v>
      </c>
      <c r="N268" s="72">
        <f t="shared" si="48"/>
        <v>1.2448615802477692E-2</v>
      </c>
      <c r="O268" s="72">
        <f>AVERAGE(N$9:N268)</f>
        <v>1.1665121881248608E-2</v>
      </c>
      <c r="P268" s="71">
        <f t="shared" si="49"/>
        <v>0.22225235629340268</v>
      </c>
      <c r="Q268" s="83">
        <f t="shared" si="53"/>
        <v>2.2410511021414822E-2</v>
      </c>
      <c r="R268" s="64">
        <f t="shared" si="54"/>
        <v>9.2586197343127008E-2</v>
      </c>
      <c r="S268" s="92">
        <v>1.6465E-2</v>
      </c>
      <c r="T268" s="93" t="s">
        <v>108</v>
      </c>
    </row>
    <row r="269" spans="1:20" s="2" customFormat="1">
      <c r="A269" s="86">
        <f t="shared" si="42"/>
        <v>43373</v>
      </c>
      <c r="B269" s="2" t="s">
        <v>5</v>
      </c>
      <c r="C269" s="84">
        <v>15.479951399999999</v>
      </c>
      <c r="D269" s="32"/>
      <c r="E269" s="15">
        <f t="shared" si="47"/>
        <v>0.1509306</v>
      </c>
      <c r="F269" s="57">
        <f t="shared" si="40"/>
        <v>4.499998818766187E-2</v>
      </c>
      <c r="G269" s="6">
        <v>28</v>
      </c>
      <c r="H269" s="21">
        <v>4.4999999999999998E-2</v>
      </c>
      <c r="I269" s="13">
        <f t="shared" si="51"/>
        <v>13.416056854999999</v>
      </c>
      <c r="J269" s="14">
        <f t="shared" si="36"/>
        <v>0.86667306042059022</v>
      </c>
      <c r="K269" s="12">
        <f t="shared" si="52"/>
        <v>3.9000277481491319E-2</v>
      </c>
      <c r="L269" s="19"/>
      <c r="M269" s="19"/>
      <c r="N269" s="72">
        <f t="shared" si="48"/>
        <v>1.7109428296672613E-2</v>
      </c>
      <c r="O269" s="72">
        <f>AVERAGE(N$9:N269)</f>
        <v>1.1685981292801954E-2</v>
      </c>
      <c r="P269" s="71">
        <f t="shared" si="49"/>
        <v>0.21027855084562908</v>
      </c>
      <c r="Q269" s="83">
        <f t="shared" si="53"/>
        <v>2.7026315779825394E-2</v>
      </c>
      <c r="R269" s="64">
        <f t="shared" si="54"/>
        <v>9.4418830398048881E-2</v>
      </c>
      <c r="S269" s="92">
        <v>1.6465E-2</v>
      </c>
      <c r="T269" s="93" t="s">
        <v>108</v>
      </c>
    </row>
    <row r="270" spans="1:20" s="2" customFormat="1">
      <c r="A270" s="86">
        <f t="shared" si="42"/>
        <v>43465</v>
      </c>
      <c r="B270" s="2" t="s">
        <v>6</v>
      </c>
      <c r="C270" s="84">
        <v>15.01376511</v>
      </c>
      <c r="D270" s="32"/>
      <c r="E270" s="15">
        <f t="shared" si="47"/>
        <v>0.15242520000000001</v>
      </c>
      <c r="F270" s="57">
        <f t="shared" si="40"/>
        <v>4.5000001729053656E-2</v>
      </c>
      <c r="G270" s="6">
        <v>28</v>
      </c>
      <c r="H270" s="21">
        <v>4.4999999999999998E-2</v>
      </c>
      <c r="I270" s="13">
        <f t="shared" si="51"/>
        <v>13.548906146071429</v>
      </c>
      <c r="J270" s="14">
        <f t="shared" si="36"/>
        <v>0.90243227110614022</v>
      </c>
      <c r="K270" s="12">
        <f t="shared" si="52"/>
        <v>4.0609453760130129E-2</v>
      </c>
      <c r="L270" s="19"/>
      <c r="M270" s="19"/>
      <c r="N270" s="72">
        <f t="shared" si="48"/>
        <v>-3.0115487959477716E-2</v>
      </c>
      <c r="O270" s="72">
        <f>AVERAGE(N$9:N270)</f>
        <v>1.1526433700236002E-2</v>
      </c>
      <c r="P270" s="71">
        <f t="shared" si="49"/>
        <v>0.13949396008926529</v>
      </c>
      <c r="Q270" s="83">
        <f t="shared" si="53"/>
        <v>-2.0268867898383683E-2</v>
      </c>
      <c r="R270" s="64">
        <f t="shared" si="54"/>
        <v>4.2307272541967089E-2</v>
      </c>
      <c r="S270" s="92">
        <v>1.6465E-2</v>
      </c>
      <c r="T270" s="93" t="s">
        <v>108</v>
      </c>
    </row>
    <row r="271" spans="1:20" s="2" customFormat="1">
      <c r="A271" s="33">
        <f t="shared" si="42"/>
        <v>43555</v>
      </c>
      <c r="B271" s="2" t="s">
        <v>5</v>
      </c>
      <c r="C271" s="84">
        <v>15.216655230000001</v>
      </c>
      <c r="E271" s="15">
        <f t="shared" si="47"/>
        <v>0.15382799999999999</v>
      </c>
      <c r="F271" s="57">
        <f t="shared" si="40"/>
        <v>4.4999989935378237E-2</v>
      </c>
      <c r="G271" s="6">
        <v>28</v>
      </c>
      <c r="H271" s="21">
        <v>4.4999999999999998E-2</v>
      </c>
      <c r="I271" s="13">
        <f t="shared" si="51"/>
        <v>13.673603058214287</v>
      </c>
      <c r="J271" s="14">
        <f t="shared" si="36"/>
        <v>0.89859452366749104</v>
      </c>
      <c r="K271" s="12">
        <f t="shared" si="52"/>
        <v>4.0436744521023096E-2</v>
      </c>
      <c r="L271" s="19"/>
      <c r="M271" s="19"/>
      <c r="N271" s="72">
        <f t="shared" si="48"/>
        <v>1.3513606914288712E-2</v>
      </c>
      <c r="O271" s="72">
        <f>AVERAGE(N$9:N271)</f>
        <v>1.1533989491924416E-2</v>
      </c>
      <c r="P271" s="71">
        <f t="shared" si="49"/>
        <v>0.13449684365232595</v>
      </c>
      <c r="Q271" s="83">
        <f t="shared" si="53"/>
        <v>2.3759404612132034E-2</v>
      </c>
      <c r="R271" s="64">
        <f t="shared" si="54"/>
        <v>5.3202036735099378E-2</v>
      </c>
      <c r="S271" s="92">
        <v>1.6465E-2</v>
      </c>
      <c r="T271" s="93" t="s">
        <v>108</v>
      </c>
    </row>
    <row r="272" spans="1:20" s="2" customFormat="1">
      <c r="A272" s="33">
        <f t="shared" si="42"/>
        <v>43646</v>
      </c>
      <c r="B272" s="32" t="s">
        <v>5</v>
      </c>
      <c r="C272" s="84">
        <v>15.49196866</v>
      </c>
      <c r="D272" s="32"/>
      <c r="E272" s="15">
        <f t="shared" si="47"/>
        <v>0.15511169999999999</v>
      </c>
      <c r="F272" s="57">
        <f t="shared" si="40"/>
        <v>4.4999997542453749E-2</v>
      </c>
      <c r="G272" s="6">
        <v>28</v>
      </c>
      <c r="H272" s="21">
        <v>4.4999999999999998E-2</v>
      </c>
      <c r="I272" s="13">
        <f t="shared" si="51"/>
        <v>13.787707419642858</v>
      </c>
      <c r="J272" s="14">
        <f t="shared" si="36"/>
        <v>0.88999066046670272</v>
      </c>
      <c r="K272" s="12">
        <f t="shared" si="52"/>
        <v>4.004957753380841E-2</v>
      </c>
      <c r="L272" s="13">
        <f>SUM(E269:E272)</f>
        <v>0.61229549999999999</v>
      </c>
      <c r="M272" s="20">
        <f>+(L272/L268)-1</f>
        <v>3.5778694604759576E-2</v>
      </c>
      <c r="N272" s="72">
        <f t="shared" si="48"/>
        <v>1.8092900564455894E-2</v>
      </c>
      <c r="O272" s="72">
        <f>AVERAGE(N$9:N272)</f>
        <v>1.155883385204764E-2</v>
      </c>
      <c r="P272" s="71">
        <f t="shared" si="49"/>
        <v>0.11116856511656104</v>
      </c>
      <c r="Q272" s="83">
        <f t="shared" si="53"/>
        <v>2.8286448203899986E-2</v>
      </c>
      <c r="R272" s="64">
        <f t="shared" si="54"/>
        <v>5.9254937151917542E-2</v>
      </c>
      <c r="S272" s="92">
        <v>1.6465E-2</v>
      </c>
      <c r="T272" s="93" t="s">
        <v>108</v>
      </c>
    </row>
    <row r="273" spans="1:20" s="2" customFormat="1">
      <c r="A273" s="33">
        <f t="shared" si="42"/>
        <v>43738</v>
      </c>
      <c r="B273" s="2" t="s">
        <v>5</v>
      </c>
      <c r="C273" s="84">
        <v>15.61544995</v>
      </c>
      <c r="E273" s="15">
        <f t="shared" si="47"/>
        <v>0.15654190000000001</v>
      </c>
      <c r="F273" s="57">
        <f t="shared" si="40"/>
        <v>4.49999895618882E-2</v>
      </c>
      <c r="G273" s="6">
        <v>28</v>
      </c>
      <c r="H273" s="21">
        <v>4.4999999999999998E-2</v>
      </c>
      <c r="I273" s="13">
        <f t="shared" si="51"/>
        <v>13.914838783214288</v>
      </c>
      <c r="J273" s="14">
        <f t="shared" si="36"/>
        <v>0.89109432182671666</v>
      </c>
      <c r="K273" s="12">
        <f t="shared" si="52"/>
        <v>4.0099235180860095E-2</v>
      </c>
      <c r="L273" s="19"/>
      <c r="M273" s="19"/>
      <c r="N273" s="72">
        <f t="shared" si="48"/>
        <v>7.970664846413511E-3</v>
      </c>
      <c r="O273" s="72">
        <f>AVERAGE(N$9:N273)</f>
        <v>1.1545293591649021E-2</v>
      </c>
      <c r="P273" s="71">
        <f t="shared" si="49"/>
        <v>0.11262393641150736</v>
      </c>
      <c r="Q273" s="83">
        <f t="shared" si="53"/>
        <v>1.8075378032684511E-2</v>
      </c>
      <c r="R273" s="64">
        <f t="shared" si="54"/>
        <v>5.002311431045614E-2</v>
      </c>
      <c r="S273" s="92">
        <v>1.6465E-2</v>
      </c>
      <c r="T273" s="93" t="s">
        <v>108</v>
      </c>
    </row>
    <row r="274" spans="1:20" s="2" customFormat="1">
      <c r="A274" s="33">
        <f t="shared" si="42"/>
        <v>43830</v>
      </c>
      <c r="B274" s="2" t="s">
        <v>5</v>
      </c>
      <c r="C274" s="84">
        <v>15.73117107</v>
      </c>
      <c r="E274" s="15">
        <f t="shared" si="47"/>
        <v>0.15796669999999999</v>
      </c>
      <c r="F274" s="57">
        <f t="shared" si="40"/>
        <v>4.5000002650182905E-2</v>
      </c>
      <c r="G274" s="6">
        <v>28</v>
      </c>
      <c r="H274" s="21">
        <v>4.4999999999999998E-2</v>
      </c>
      <c r="I274" s="13">
        <f t="shared" si="51"/>
        <v>14.041483617500003</v>
      </c>
      <c r="J274" s="14">
        <f t="shared" si="36"/>
        <v>0.89258984947901931</v>
      </c>
      <c r="K274" s="12">
        <f t="shared" si="52"/>
        <v>4.0166545592082228E-2</v>
      </c>
      <c r="L274" s="19"/>
      <c r="M274" s="19"/>
      <c r="N274" s="72">
        <f t="shared" si="48"/>
        <v>7.4106811120098204E-3</v>
      </c>
      <c r="O274" s="72">
        <f>AVERAGE(N$9:N274)</f>
        <v>1.1529749935710527E-2</v>
      </c>
      <c r="P274" s="71">
        <f t="shared" si="49"/>
        <v>0.13478883335148661</v>
      </c>
      <c r="Q274" s="83">
        <f t="shared" si="53"/>
        <v>1.7526732875218873E-2</v>
      </c>
      <c r="R274" s="64">
        <f t="shared" si="54"/>
        <v>9.0530405679672743E-2</v>
      </c>
      <c r="S274" s="92">
        <v>1.6465E-2</v>
      </c>
      <c r="T274" s="93" t="s">
        <v>108</v>
      </c>
    </row>
    <row r="275" spans="1:20" s="2" customFormat="1">
      <c r="A275" s="33">
        <f t="shared" si="42"/>
        <v>43921</v>
      </c>
      <c r="B275" s="2" t="s">
        <v>6</v>
      </c>
      <c r="C275" s="84">
        <v>15.033423730000001</v>
      </c>
      <c r="E275" s="88">
        <f t="shared" si="47"/>
        <v>0.1593871</v>
      </c>
      <c r="F275" s="57">
        <f t="shared" si="40"/>
        <v>4.5000012561108665E-2</v>
      </c>
      <c r="G275" s="6">
        <v>28</v>
      </c>
      <c r="H275" s="21">
        <v>4.4999999999999998E-2</v>
      </c>
      <c r="I275" s="13">
        <f t="shared" si="51"/>
        <v>14.167738267500003</v>
      </c>
      <c r="J275" s="14">
        <f t="shared" si="36"/>
        <v>0.94241594742171231</v>
      </c>
      <c r="K275" s="12">
        <f t="shared" si="52"/>
        <v>4.2408729471766174E-2</v>
      </c>
      <c r="L275" s="19"/>
      <c r="M275" s="19"/>
      <c r="N275" s="72">
        <f t="shared" si="48"/>
        <v>-4.4354443600872928E-2</v>
      </c>
      <c r="O275" s="72">
        <f>AVERAGE(N$9:N275)</f>
        <v>1.1320445840067894E-2</v>
      </c>
      <c r="P275" s="71">
        <f t="shared" si="49"/>
        <v>7.7107427132265149E-2</v>
      </c>
      <c r="Q275" s="83">
        <f t="shared" si="53"/>
        <v>-3.4222515132816454E-2</v>
      </c>
      <c r="R275" s="64">
        <f t="shared" si="54"/>
        <v>2.8766825118963668E-2</v>
      </c>
      <c r="S275" s="92">
        <v>1.6465E-2</v>
      </c>
      <c r="T275" s="93" t="s">
        <v>108</v>
      </c>
    </row>
    <row r="276" spans="1:20" s="2" customFormat="1">
      <c r="A276" s="33">
        <f t="shared" si="42"/>
        <v>44012</v>
      </c>
      <c r="B276" s="2" t="s">
        <v>6</v>
      </c>
      <c r="C276" s="84">
        <v>14.67020492</v>
      </c>
      <c r="E276" s="88">
        <f>ROUND((AVERAGEA(C248:C275)*0.045/4),7)</f>
        <v>0.1604283</v>
      </c>
      <c r="F276" s="57">
        <f t="shared" si="40"/>
        <v>4.5000006042252794E-2</v>
      </c>
      <c r="G276" s="6">
        <v>28</v>
      </c>
      <c r="H276" s="21">
        <v>4.4999999999999998E-2</v>
      </c>
      <c r="I276" s="13">
        <f t="shared" si="51"/>
        <v>14.26029141857143</v>
      </c>
      <c r="J276" s="14">
        <f t="shared" ref="J276:J336" si="55">+I276/C276</f>
        <v>0.9720580930079763</v>
      </c>
      <c r="K276" s="12">
        <f t="shared" si="52"/>
        <v>4.3742620058779658E-2</v>
      </c>
      <c r="L276" s="13">
        <f>SUM(E273:E276)</f>
        <v>0.634324</v>
      </c>
      <c r="M276" s="20">
        <f>+(L276/L272)-1</f>
        <v>3.597690984173485E-2</v>
      </c>
      <c r="N276" s="72">
        <f t="shared" si="48"/>
        <v>-2.4160751171749317E-2</v>
      </c>
      <c r="O276" s="72">
        <f>AVERAGE(N$9:N276)</f>
        <v>1.1188053313904397E-2</v>
      </c>
      <c r="P276" s="71">
        <f t="shared" si="49"/>
        <v>4.9978171960129991E-2</v>
      </c>
      <c r="Q276" s="83">
        <f t="shared" si="53"/>
        <v>-1.3489309796764513E-2</v>
      </c>
      <c r="R276" s="64">
        <f t="shared" si="54"/>
        <v>-1.3028448951165505E-2</v>
      </c>
      <c r="S276" s="92">
        <v>1.6465E-2</v>
      </c>
      <c r="T276" s="93" t="s">
        <v>108</v>
      </c>
    </row>
    <row r="277" spans="1:20" s="2" customFormat="1">
      <c r="A277" s="33">
        <f t="shared" si="42"/>
        <v>44104</v>
      </c>
      <c r="B277" s="2" t="s">
        <v>5</v>
      </c>
      <c r="C277" s="84">
        <v>15.59924251</v>
      </c>
      <c r="E277" s="88">
        <f t="shared" si="47"/>
        <v>0.1613195</v>
      </c>
      <c r="F277" s="57">
        <f t="shared" si="40"/>
        <v>4.5000000162637541E-2</v>
      </c>
      <c r="G277" s="6">
        <v>28</v>
      </c>
      <c r="H277" s="21">
        <v>4.4999999999999998E-2</v>
      </c>
      <c r="I277" s="13">
        <f t="shared" si="51"/>
        <v>14.339511059285716</v>
      </c>
      <c r="J277" s="14">
        <f t="shared" si="55"/>
        <v>0.91924406265838066</v>
      </c>
      <c r="K277" s="12">
        <f t="shared" si="52"/>
        <v>4.1365982969130723E-2</v>
      </c>
      <c r="L277" s="19"/>
      <c r="M277" s="19"/>
      <c r="N277" s="72">
        <f t="shared" si="48"/>
        <v>6.3328194463966536E-2</v>
      </c>
      <c r="O277" s="72">
        <f>AVERAGE(N$9:N277)</f>
        <v>1.1381882834908345E-2</v>
      </c>
      <c r="P277" s="71">
        <f t="shared" si="49"/>
        <v>0.14916037522008385</v>
      </c>
      <c r="Q277" s="83">
        <f t="shared" si="53"/>
        <v>7.4324598459664881E-2</v>
      </c>
      <c r="R277" s="64">
        <f t="shared" si="54"/>
        <v>4.1502268054665059E-2</v>
      </c>
      <c r="S277" s="92">
        <v>1.6465E-2</v>
      </c>
      <c r="T277" s="93" t="s">
        <v>108</v>
      </c>
    </row>
    <row r="278" spans="1:20" s="2" customFormat="1">
      <c r="A278" s="86">
        <f t="shared" si="42"/>
        <v>44196</v>
      </c>
      <c r="B278" s="2" t="s">
        <v>5</v>
      </c>
      <c r="C278" s="84">
        <v>16.872595929999999</v>
      </c>
      <c r="E278" s="88">
        <f t="shared" si="47"/>
        <v>0.16244810000000001</v>
      </c>
      <c r="F278" s="57">
        <f t="shared" si="40"/>
        <v>4.500001366322786E-2</v>
      </c>
      <c r="G278" s="6">
        <v>28</v>
      </c>
      <c r="H278" s="21">
        <v>4.4999999999999998E-2</v>
      </c>
      <c r="I278" s="13">
        <f t="shared" si="51"/>
        <v>14.439826726785716</v>
      </c>
      <c r="J278" s="14">
        <f t="shared" si="55"/>
        <v>0.85581535803339281</v>
      </c>
      <c r="K278" s="12">
        <f t="shared" si="52"/>
        <v>3.8511702804702917E-2</v>
      </c>
      <c r="L278" s="19"/>
      <c r="M278" s="19"/>
      <c r="N278" s="72">
        <f t="shared" si="48"/>
        <v>8.1629182903189434E-2</v>
      </c>
      <c r="O278" s="72">
        <f>AVERAGE(N$9:N278)</f>
        <v>1.1642058020346423E-2</v>
      </c>
      <c r="P278" s="71">
        <f t="shared" si="49"/>
        <v>0.25165012170302248</v>
      </c>
      <c r="Q278" s="83">
        <f t="shared" si="53"/>
        <v>9.2043028312404851E-2</v>
      </c>
      <c r="R278" s="64">
        <f t="shared" si="54"/>
        <v>0.11777435820954651</v>
      </c>
      <c r="S278" s="92">
        <v>1.6465E-2</v>
      </c>
      <c r="T278" s="93" t="s">
        <v>108</v>
      </c>
    </row>
    <row r="279" spans="1:20" s="2" customFormat="1">
      <c r="A279" s="86">
        <f t="shared" si="42"/>
        <v>44286</v>
      </c>
      <c r="B279" s="2" t="s">
        <v>5</v>
      </c>
      <c r="C279" s="84">
        <v>18.096094090000001</v>
      </c>
      <c r="E279" s="88">
        <f>ROUND((AVERAGEA(C251:C278)*0.045/4),7)</f>
        <v>0.16393340000000001</v>
      </c>
      <c r="F279" s="57">
        <f t="shared" si="40"/>
        <v>4.500001009909204E-2</v>
      </c>
      <c r="G279" s="6">
        <v>28</v>
      </c>
      <c r="H279" s="21">
        <v>4.4999999999999998E-2</v>
      </c>
      <c r="I279" s="13">
        <f t="shared" si="51"/>
        <v>14.571854507500003</v>
      </c>
      <c r="J279" s="14">
        <f t="shared" si="55"/>
        <v>0.80524860420307431</v>
      </c>
      <c r="K279" s="12">
        <f t="shared" si="52"/>
        <v>3.6236195321418113E-2</v>
      </c>
      <c r="L279" s="19"/>
      <c r="M279" s="19"/>
      <c r="N279" s="72">
        <f t="shared" si="48"/>
        <v>7.2513925247541966E-2</v>
      </c>
      <c r="O279" s="72">
        <f>AVERAGE(N$9:N279)</f>
        <v>1.1866677456609137E-2</v>
      </c>
      <c r="P279" s="71">
        <f t="shared" si="49"/>
        <v>0.34719340454821501</v>
      </c>
      <c r="Q279" s="83">
        <f t="shared" si="53"/>
        <v>8.2229881267594715E-2</v>
      </c>
      <c r="R279" s="64">
        <f t="shared" si="54"/>
        <v>0.2525543719166734</v>
      </c>
      <c r="S279" s="92">
        <v>1.6465E-2</v>
      </c>
      <c r="T279" s="93" t="s">
        <v>108</v>
      </c>
    </row>
    <row r="280" spans="1:20" s="2" customFormat="1">
      <c r="A280" s="86">
        <f t="shared" si="42"/>
        <v>44377</v>
      </c>
      <c r="B280" s="2" t="s">
        <v>5</v>
      </c>
      <c r="C280" s="84">
        <v>19.488205619999999</v>
      </c>
      <c r="E280" s="88">
        <f>ROUND((AVERAGEA(C252:C279)*0.045/4),7)</f>
        <v>0.16581509999999999</v>
      </c>
      <c r="F280" s="57">
        <f t="shared" si="40"/>
        <v>4.5000003311522811E-2</v>
      </c>
      <c r="G280" s="6">
        <v>28</v>
      </c>
      <c r="H280" s="21">
        <v>4.4999999999999998E-2</v>
      </c>
      <c r="I280" s="13">
        <f t="shared" si="51"/>
        <v>14.739118915357144</v>
      </c>
      <c r="J280" s="14">
        <f t="shared" si="55"/>
        <v>0.7563096984275941</v>
      </c>
      <c r="K280" s="12">
        <f t="shared" ref="K280:K311" si="56">+E280*4/C280</f>
        <v>3.4033938933778554E-2</v>
      </c>
      <c r="L280" s="13">
        <f>SUM(E277:E280)</f>
        <v>0.65351610000000004</v>
      </c>
      <c r="M280" s="20">
        <f>+(L280/L276)-1</f>
        <v>3.0255989052913046E-2</v>
      </c>
      <c r="N280" s="72">
        <f t="shared" si="48"/>
        <v>7.6928840172713508E-2</v>
      </c>
      <c r="O280" s="72">
        <f>AVERAGE(N$9:N280)</f>
        <v>1.2105876584241873E-2</v>
      </c>
      <c r="P280" s="71">
        <f t="shared" si="49"/>
        <v>0.45870826807055587</v>
      </c>
      <c r="Q280" s="83">
        <f t="shared" si="53"/>
        <v>8.60918727683294E-2</v>
      </c>
      <c r="R280" s="64">
        <f t="shared" si="54"/>
        <v>0.37899075706810459</v>
      </c>
      <c r="S280" s="92">
        <v>1.6465E-2</v>
      </c>
      <c r="T280" s="93" t="s">
        <v>108</v>
      </c>
    </row>
    <row r="281" spans="1:20" s="2" customFormat="1">
      <c r="A281" s="86">
        <f t="shared" si="42"/>
        <v>44469</v>
      </c>
      <c r="B281" s="2" t="s">
        <v>5</v>
      </c>
      <c r="C281" s="84">
        <v>20.630775150000002</v>
      </c>
      <c r="E281" s="88">
        <f>ROUND((AVERAGEA(C253:C280)*0.045/4),7)</f>
        <v>0.16804350000000001</v>
      </c>
      <c r="F281" s="57">
        <f t="shared" si="40"/>
        <v>4.5000012439942456E-2</v>
      </c>
      <c r="G281" s="6">
        <v>28</v>
      </c>
      <c r="H281" s="21">
        <v>4.4999999999999998E-2</v>
      </c>
      <c r="I281" s="13">
        <f t="shared" si="51"/>
        <v>14.937195870714287</v>
      </c>
      <c r="J281" s="14">
        <f t="shared" si="55"/>
        <v>0.72402494632947834</v>
      </c>
      <c r="K281" s="12">
        <f t="shared" si="56"/>
        <v>3.2581131591655196E-2</v>
      </c>
      <c r="L281" s="19"/>
      <c r="M281" s="19"/>
      <c r="N281" s="72">
        <f t="shared" si="48"/>
        <v>5.8628770256171192E-2</v>
      </c>
      <c r="O281" s="72">
        <f>AVERAGE(N$9:N281)</f>
        <v>1.2276290114175682E-2</v>
      </c>
      <c r="P281" s="71">
        <f t="shared" si="49"/>
        <v>0.50934375393101439</v>
      </c>
      <c r="Q281" s="83">
        <f t="shared" si="53"/>
        <v>6.7251601073778242E-2</v>
      </c>
      <c r="R281" s="64">
        <f t="shared" si="54"/>
        <v>0.36991193858634541</v>
      </c>
      <c r="S281" s="92">
        <v>1.6465E-2</v>
      </c>
      <c r="T281" s="93" t="s">
        <v>108</v>
      </c>
    </row>
    <row r="282" spans="1:20" s="2" customFormat="1">
      <c r="A282" s="86">
        <f t="shared" si="42"/>
        <v>44561</v>
      </c>
      <c r="B282" s="2" t="s">
        <v>5</v>
      </c>
      <c r="C282" s="84">
        <v>21.20166631</v>
      </c>
      <c r="E282" s="88">
        <f>ROUND((AVERAGEA(C254:C281)*0.045/4),7)</f>
        <v>0.1706936</v>
      </c>
      <c r="F282" s="57">
        <f t="shared" si="40"/>
        <v>4.49999937393704E-2</v>
      </c>
      <c r="G282" s="6">
        <v>28</v>
      </c>
      <c r="H282" s="21">
        <v>4.4999999999999998E-2</v>
      </c>
      <c r="I282" s="13">
        <f t="shared" si="51"/>
        <v>15.172766555357143</v>
      </c>
      <c r="J282" s="14">
        <f t="shared" si="55"/>
        <v>0.71564028664109003</v>
      </c>
      <c r="K282" s="12">
        <f t="shared" si="56"/>
        <v>3.2203808418490291E-2</v>
      </c>
      <c r="L282" s="19"/>
      <c r="M282" s="19"/>
      <c r="N282" s="72">
        <f t="shared" si="48"/>
        <v>2.7671823082226599E-2</v>
      </c>
      <c r="O282" s="72">
        <f>AVERAGE(N$9:N282)</f>
        <v>1.2332478190701414E-2</v>
      </c>
      <c r="P282" s="71">
        <f t="shared" si="49"/>
        <v>0.52149802215456131</v>
      </c>
      <c r="Q282" s="83">
        <f t="shared" si="53"/>
        <v>3.5945559709131845E-2</v>
      </c>
      <c r="R282" s="64">
        <f t="shared" si="54"/>
        <v>0.29954054298039123</v>
      </c>
      <c r="S282" s="92">
        <v>1.6465E-2</v>
      </c>
      <c r="T282" s="93" t="s">
        <v>108</v>
      </c>
    </row>
    <row r="283" spans="1:20" s="2" customFormat="1">
      <c r="A283" s="86">
        <f t="shared" si="42"/>
        <v>44651</v>
      </c>
      <c r="B283" s="2" t="s">
        <v>5</v>
      </c>
      <c r="C283" s="84">
        <v>21.29528212</v>
      </c>
      <c r="E283" s="88">
        <f t="shared" si="47"/>
        <v>0.1736423</v>
      </c>
      <c r="F283" s="57">
        <f t="shared" si="40"/>
        <v>4.4999989901116512E-2</v>
      </c>
      <c r="G283" s="6">
        <v>28</v>
      </c>
      <c r="H283" s="21">
        <v>4.4999999999999998E-2</v>
      </c>
      <c r="I283" s="13">
        <f t="shared" si="51"/>
        <v>15.434874575</v>
      </c>
      <c r="J283" s="14">
        <f t="shared" si="55"/>
        <v>0.72480254020696677</v>
      </c>
      <c r="K283" s="12">
        <f t="shared" si="56"/>
        <v>3.2616106989617095E-2</v>
      </c>
      <c r="L283" s="19"/>
      <c r="M283" s="19"/>
      <c r="N283" s="72">
        <f t="shared" si="48"/>
        <v>4.4154930386695046E-3</v>
      </c>
      <c r="O283" s="72">
        <f>AVERAGE(N$9:N283)</f>
        <v>1.2303689153784936E-2</v>
      </c>
      <c r="P283" s="71">
        <f t="shared" si="49"/>
        <v>0.49713565466844112</v>
      </c>
      <c r="Q283" s="83">
        <f t="shared" si="53"/>
        <v>1.2605523834414094E-2</v>
      </c>
      <c r="R283" s="64">
        <f t="shared" si="54"/>
        <v>0.21593568524221873</v>
      </c>
      <c r="S283" s="92">
        <v>1.6465E-2</v>
      </c>
      <c r="T283" s="93" t="s">
        <v>108</v>
      </c>
    </row>
    <row r="284" spans="1:20" s="2" customFormat="1">
      <c r="A284" s="86">
        <f t="shared" si="42"/>
        <v>44742</v>
      </c>
      <c r="B284" s="2" t="s">
        <v>6</v>
      </c>
      <c r="C284" s="84">
        <v>21.13196039</v>
      </c>
      <c r="E284" s="88">
        <f>ROUND((AVERAGEA(C256:C283)*0.045/4),7)</f>
        <v>0.17659069999999999</v>
      </c>
      <c r="F284" s="57">
        <f t="shared" si="40"/>
        <v>4.5000008130561285E-2</v>
      </c>
      <c r="G284" s="6">
        <v>28</v>
      </c>
      <c r="H284" s="21">
        <v>4.4999999999999998E-2</v>
      </c>
      <c r="I284" s="13">
        <f t="shared" si="51"/>
        <v>15.696948275</v>
      </c>
      <c r="J284" s="14">
        <f t="shared" si="55"/>
        <v>0.74280606178062214</v>
      </c>
      <c r="K284" s="12">
        <f t="shared" si="56"/>
        <v>3.3426278819558203E-2</v>
      </c>
      <c r="L284" s="13">
        <f>SUM(E281:E284)</f>
        <v>0.68897010000000003</v>
      </c>
      <c r="M284" s="20">
        <f>+(L284/L280)-1</f>
        <v>5.4251150048177932E-2</v>
      </c>
      <c r="N284" s="72">
        <f t="shared" si="48"/>
        <v>-7.6693855981655457E-3</v>
      </c>
      <c r="O284" s="72">
        <f>AVERAGE(N$9:N284)</f>
        <v>1.2231322940915548E-2</v>
      </c>
      <c r="P284" s="71">
        <f t="shared" si="49"/>
        <v>0.45863183593462242</v>
      </c>
      <c r="Q284" s="83">
        <f t="shared" si="53"/>
        <v>6.2309435137927901E-4</v>
      </c>
      <c r="R284" s="64">
        <f t="shared" si="54"/>
        <v>0.12024899403594236</v>
      </c>
      <c r="S284" s="92">
        <v>1.6465E-2</v>
      </c>
      <c r="T284" s="93" t="s">
        <v>108</v>
      </c>
    </row>
    <row r="285" spans="1:20" s="2" customFormat="1">
      <c r="A285" s="86">
        <f t="shared" si="42"/>
        <v>44834</v>
      </c>
      <c r="B285" s="2" t="s">
        <v>6</v>
      </c>
      <c r="C285" s="84">
        <v>20.236201510000001</v>
      </c>
      <c r="E285" s="88">
        <f t="shared" si="47"/>
        <v>0.1794675</v>
      </c>
      <c r="F285" s="57">
        <f t="shared" si="40"/>
        <v>4.500000692786206E-2</v>
      </c>
      <c r="G285" s="6">
        <v>28</v>
      </c>
      <c r="H285" s="21">
        <v>4.4999999999999998E-2</v>
      </c>
      <c r="I285" s="13">
        <f t="shared" si="51"/>
        <v>15.952664210714286</v>
      </c>
      <c r="J285" s="14">
        <f t="shared" si="55"/>
        <v>0.78832305572916217</v>
      </c>
      <c r="K285" s="12">
        <f t="shared" si="56"/>
        <v>3.5474542969205686E-2</v>
      </c>
      <c r="L285" s="19"/>
      <c r="M285" s="19"/>
      <c r="N285" s="72">
        <f t="shared" si="48"/>
        <v>-4.2388820699469365E-2</v>
      </c>
      <c r="O285" s="72">
        <f>AVERAGE(N$9:N285)</f>
        <v>1.2034138306834738E-2</v>
      </c>
      <c r="P285" s="71">
        <f t="shared" si="49"/>
        <v>0.37581930852284806</v>
      </c>
      <c r="Q285" s="83">
        <f t="shared" si="53"/>
        <v>-3.3896115967497274E-2</v>
      </c>
      <c r="R285" s="64">
        <f t="shared" si="54"/>
        <v>1.4078501388737452E-2</v>
      </c>
      <c r="S285" s="92">
        <v>1.6465E-2</v>
      </c>
      <c r="T285" s="93" t="s">
        <v>108</v>
      </c>
    </row>
    <row r="286" spans="1:20" s="2" customFormat="1">
      <c r="A286" s="86">
        <f t="shared" si="42"/>
        <v>44926</v>
      </c>
      <c r="B286" s="2" t="s">
        <v>5</v>
      </c>
      <c r="C286" s="84">
        <v>20.243506969999999</v>
      </c>
      <c r="E286" s="88">
        <f t="shared" si="47"/>
        <v>0.1821441</v>
      </c>
      <c r="F286" s="57">
        <f t="shared" si="40"/>
        <v>4.5000009608429141E-2</v>
      </c>
      <c r="G286" s="6">
        <v>28</v>
      </c>
      <c r="H286" s="21">
        <v>4.4999999999999998E-2</v>
      </c>
      <c r="I286" s="13">
        <f t="shared" si="51"/>
        <v>16.190583209642856</v>
      </c>
      <c r="J286" s="14">
        <f t="shared" si="55"/>
        <v>0.79979142120170188</v>
      </c>
      <c r="K286" s="12">
        <f t="shared" si="56"/>
        <v>3.5990621638815778E-2</v>
      </c>
      <c r="L286" s="19"/>
      <c r="M286" s="19"/>
      <c r="N286" s="72">
        <f t="shared" si="48"/>
        <v>3.6100945112593763E-4</v>
      </c>
      <c r="O286" s="72">
        <f>AVERAGE(N$9:N286)</f>
        <v>1.1992148634691901E-2</v>
      </c>
      <c r="P286" s="71">
        <f t="shared" si="49"/>
        <v>0.35103828592980402</v>
      </c>
      <c r="Q286" s="83">
        <f t="shared" si="53"/>
        <v>9.3619130994707003E-3</v>
      </c>
      <c r="R286" s="64">
        <f t="shared" si="54"/>
        <v>-1.1944009410905343E-2</v>
      </c>
      <c r="S286" s="92">
        <v>1.6465E-2</v>
      </c>
      <c r="T286" s="93" t="s">
        <v>108</v>
      </c>
    </row>
    <row r="287" spans="1:20" s="2" customFormat="1">
      <c r="A287" s="86">
        <f t="shared" si="42"/>
        <v>45016</v>
      </c>
      <c r="B287" s="2" t="s">
        <v>5</v>
      </c>
      <c r="C287" s="84">
        <v>20.271249640000001</v>
      </c>
      <c r="E287" s="88">
        <f t="shared" si="47"/>
        <v>0.18486140000000001</v>
      </c>
      <c r="F287" s="57">
        <f t="shared" si="40"/>
        <v>4.4999993062153701E-2</v>
      </c>
      <c r="G287" s="6">
        <v>28</v>
      </c>
      <c r="H287" s="21">
        <v>4.4999999999999998E-2</v>
      </c>
      <c r="I287" s="13">
        <f t="shared" si="51"/>
        <v>16.432126977857141</v>
      </c>
      <c r="J287" s="14">
        <f t="shared" si="55"/>
        <v>0.81061243236986458</v>
      </c>
      <c r="K287" s="12">
        <f t="shared" si="56"/>
        <v>3.6477553832739443E-2</v>
      </c>
      <c r="L287" s="19"/>
      <c r="M287" s="19"/>
      <c r="N287" s="72">
        <f t="shared" si="48"/>
        <v>1.3704478201881365E-3</v>
      </c>
      <c r="O287" s="72">
        <f>AVERAGE(N$9:N287)</f>
        <v>1.1954078022453535E-2</v>
      </c>
      <c r="P287" s="71">
        <f t="shared" si="49"/>
        <v>0.34850201647928736</v>
      </c>
      <c r="Q287" s="83">
        <f t="shared" si="53"/>
        <v>1.0502333924407076E-2</v>
      </c>
      <c r="R287" s="64">
        <f t="shared" si="54"/>
        <v>-1.3996209740664622E-2</v>
      </c>
      <c r="S287" s="92">
        <v>1.6465E-2</v>
      </c>
      <c r="T287" s="93" t="s">
        <v>108</v>
      </c>
    </row>
    <row r="288" spans="1:20" s="2" customFormat="1">
      <c r="A288" s="86">
        <f t="shared" si="42"/>
        <v>45107</v>
      </c>
      <c r="B288" s="2" t="s">
        <v>5</v>
      </c>
      <c r="C288" s="84">
        <v>20.40235831</v>
      </c>
      <c r="E288" s="88">
        <f t="shared" si="47"/>
        <v>0.1876092</v>
      </c>
      <c r="F288" s="57">
        <f t="shared" si="40"/>
        <v>4.5000008476279295E-2</v>
      </c>
      <c r="G288" s="6">
        <v>28</v>
      </c>
      <c r="H288" s="21">
        <v>4.4999999999999998E-2</v>
      </c>
      <c r="I288" s="13">
        <f t="shared" si="51"/>
        <v>16.676370192142858</v>
      </c>
      <c r="J288" s="14">
        <f t="shared" si="55"/>
        <v>0.81737463575321645</v>
      </c>
      <c r="K288" s="12">
        <f t="shared" si="56"/>
        <v>3.6781865537190442E-2</v>
      </c>
      <c r="L288" s="13">
        <f>SUM(E285:E288)</f>
        <v>0.73408220000000002</v>
      </c>
      <c r="M288" s="20">
        <f>+(L288/L284)-1</f>
        <v>6.5477587488919964E-2</v>
      </c>
      <c r="N288" s="72">
        <f t="shared" si="48"/>
        <v>6.4677152286305439E-3</v>
      </c>
      <c r="O288" s="72">
        <f>AVERAGE(N$9:N288)</f>
        <v>1.1934483869618453E-2</v>
      </c>
      <c r="P288" s="71">
        <f t="shared" si="49"/>
        <v>0.34053592678514288</v>
      </c>
      <c r="Q288" s="83">
        <f t="shared" si="53"/>
        <v>1.5722655270896252E-2</v>
      </c>
      <c r="R288" s="64">
        <f t="shared" si="54"/>
        <v>8.827435654714666E-4</v>
      </c>
      <c r="S288" s="92">
        <v>1.6465E-2</v>
      </c>
      <c r="T288" s="93" t="s">
        <v>108</v>
      </c>
    </row>
    <row r="289" spans="1:20" s="2" customFormat="1">
      <c r="A289" s="86">
        <f t="shared" si="42"/>
        <v>45199</v>
      </c>
      <c r="B289" s="2" t="s">
        <v>5</v>
      </c>
      <c r="C289" s="84">
        <v>20.56929689</v>
      </c>
      <c r="E289" s="88">
        <f t="shared" si="47"/>
        <v>0.19043869999999999</v>
      </c>
      <c r="F289" s="57">
        <f t="shared" si="40"/>
        <v>4.4999994962876308E-2</v>
      </c>
      <c r="G289" s="6">
        <v>28</v>
      </c>
      <c r="H289" s="21">
        <v>4.4999999999999998E-2</v>
      </c>
      <c r="I289" s="13">
        <f t="shared" si="51"/>
        <v>16.927886339285717</v>
      </c>
      <c r="J289" s="14">
        <f t="shared" si="55"/>
        <v>0.8229686425263959</v>
      </c>
      <c r="K289" s="12">
        <f t="shared" si="56"/>
        <v>3.7033584768292972E-2</v>
      </c>
      <c r="L289" s="19"/>
      <c r="M289" s="19"/>
      <c r="N289" s="72">
        <f t="shared" si="48"/>
        <v>8.1823178214734948E-3</v>
      </c>
      <c r="O289" s="72">
        <f>AVERAGE(N$9:N289)</f>
        <v>1.1921130965532527E-2</v>
      </c>
      <c r="P289" s="71">
        <f t="shared" si="49"/>
        <v>0.32877012068655476</v>
      </c>
      <c r="Q289" s="83">
        <f t="shared" si="53"/>
        <v>1.7516469153707359E-2</v>
      </c>
      <c r="R289" s="64">
        <f t="shared" si="54"/>
        <v>5.4146134905044496E-2</v>
      </c>
      <c r="S289" s="92">
        <v>1.6465E-2</v>
      </c>
      <c r="T289" s="93" t="s">
        <v>108</v>
      </c>
    </row>
    <row r="290" spans="1:20" s="2" customFormat="1">
      <c r="A290" s="86">
        <f t="shared" si="42"/>
        <v>45291</v>
      </c>
      <c r="B290" s="2" t="s">
        <v>5</v>
      </c>
      <c r="C290" s="84">
        <v>20.774190090000001</v>
      </c>
      <c r="E290" s="88">
        <f t="shared" si="47"/>
        <v>0.1932113</v>
      </c>
      <c r="F290" s="57">
        <f t="shared" si="40"/>
        <v>4.5000004567342294E-2</v>
      </c>
      <c r="G290" s="6">
        <v>28</v>
      </c>
      <c r="H290" s="21">
        <v>4.4999999999999998E-2</v>
      </c>
      <c r="I290" s="13">
        <f t="shared" si="51"/>
        <v>17.17433603464286</v>
      </c>
      <c r="J290" s="14">
        <f t="shared" si="55"/>
        <v>0.82671507097212948</v>
      </c>
      <c r="K290" s="12">
        <f t="shared" si="56"/>
        <v>3.7202181969636532E-2</v>
      </c>
      <c r="L290" s="19"/>
      <c r="M290" s="19"/>
      <c r="N290" s="72">
        <f t="shared" si="48"/>
        <v>9.9611183160865924E-3</v>
      </c>
      <c r="O290" s="72">
        <f>AVERAGE(N$9:N290)</f>
        <v>1.1914180566066407E-2</v>
      </c>
      <c r="P290" s="71">
        <f t="shared" si="49"/>
        <v>0.38367624228803465</v>
      </c>
      <c r="Q290" s="83">
        <f t="shared" si="53"/>
        <v>1.9354307642549699E-2</v>
      </c>
      <c r="R290" s="64">
        <f t="shared" si="54"/>
        <v>6.4581880448174589E-2</v>
      </c>
      <c r="S290" s="92">
        <v>1.6465E-2</v>
      </c>
      <c r="T290" s="93" t="s">
        <v>108</v>
      </c>
    </row>
    <row r="291" spans="1:20" s="2" customFormat="1">
      <c r="A291" s="86">
        <f t="shared" si="42"/>
        <v>45382</v>
      </c>
      <c r="B291" s="2" t="s">
        <v>5</v>
      </c>
      <c r="C291" s="84">
        <v>21.227558670000001</v>
      </c>
      <c r="E291" s="88">
        <f>ROUND((AVERAGEA(C263:C290)*0.045/4),7)</f>
        <v>0.1959593</v>
      </c>
      <c r="F291" s="57">
        <f t="shared" si="40"/>
        <v>4.500000524203529E-2</v>
      </c>
      <c r="G291" s="6">
        <v>28</v>
      </c>
      <c r="H291" s="21">
        <v>4.4999999999999998E-2</v>
      </c>
      <c r="I291" s="13">
        <f t="shared" si="51"/>
        <v>17.418602415357142</v>
      </c>
      <c r="J291" s="14">
        <f t="shared" si="55"/>
        <v>0.82056550572506992</v>
      </c>
      <c r="K291" s="12">
        <f t="shared" si="56"/>
        <v>3.6925452059061482E-2</v>
      </c>
      <c r="L291" s="19"/>
      <c r="M291" s="19"/>
      <c r="N291" s="72">
        <f t="shared" si="48"/>
        <v>2.1823646459181889E-2</v>
      </c>
      <c r="O291" s="72">
        <f>AVERAGE(N$9:N291)</f>
        <v>1.194919634660745E-2</v>
      </c>
      <c r="P291" s="71">
        <f t="shared" si="49"/>
        <v>0.39502133347605595</v>
      </c>
      <c r="Q291" s="83">
        <f t="shared" si="53"/>
        <v>3.1256471476717833E-2</v>
      </c>
      <c r="R291" s="64">
        <f t="shared" si="54"/>
        <v>8.6446727307768256E-2</v>
      </c>
      <c r="S291" s="92">
        <v>1.6465E-2</v>
      </c>
      <c r="T291" s="93" t="s">
        <v>108</v>
      </c>
    </row>
    <row r="292" spans="1:20" s="2" customFormat="1">
      <c r="A292" s="86">
        <f t="shared" si="42"/>
        <v>45473</v>
      </c>
      <c r="B292" s="2" t="s">
        <v>5</v>
      </c>
      <c r="C292" s="84">
        <v>21.79683137</v>
      </c>
      <c r="E292" s="88">
        <f t="shared" si="47"/>
        <v>0.19877320000000001</v>
      </c>
      <c r="F292" s="57">
        <f t="shared" si="40"/>
        <v>4.4999999908939207E-2</v>
      </c>
      <c r="G292" s="6">
        <v>28</v>
      </c>
      <c r="H292" s="21">
        <v>4.4999999999999998E-2</v>
      </c>
      <c r="I292" s="13">
        <f t="shared" si="51"/>
        <v>17.668728924642856</v>
      </c>
      <c r="J292" s="14">
        <f t="shared" si="55"/>
        <v>0.81060997466637086</v>
      </c>
      <c r="K292" s="12">
        <f t="shared" si="56"/>
        <v>3.6477448786171901E-2</v>
      </c>
      <c r="L292" s="13">
        <f>SUM(E289:E292)</f>
        <v>0.77838249999999998</v>
      </c>
      <c r="M292" s="20">
        <f>+(L292/L288)-1</f>
        <v>6.0347873848459965E-2</v>
      </c>
      <c r="N292" s="72">
        <f t="shared" si="48"/>
        <v>2.6817624619477787E-2</v>
      </c>
      <c r="O292" s="72">
        <f>AVERAGE(N$9:N292)</f>
        <v>1.2001549967286571E-2</v>
      </c>
      <c r="P292" s="71">
        <f>+C292/C272-1</f>
        <v>0.40697621124673766</v>
      </c>
      <c r="Q292" s="83">
        <f t="shared" si="53"/>
        <v>3.6181546448176609E-2</v>
      </c>
      <c r="R292" s="64">
        <f t="shared" si="54"/>
        <v>0.10833015704969284</v>
      </c>
      <c r="S292" s="92">
        <v>1.6465E-2</v>
      </c>
      <c r="T292" s="93" t="s">
        <v>108</v>
      </c>
    </row>
    <row r="293" spans="1:20" s="2" customFormat="1">
      <c r="A293" s="95">
        <f t="shared" si="42"/>
        <v>45565</v>
      </c>
      <c r="B293" s="2" t="s">
        <v>11</v>
      </c>
      <c r="C293" s="11">
        <f t="shared" ref="C292:C310" si="57">+C292*(1+S293)-E293</f>
        <v>21.954006198507049</v>
      </c>
      <c r="E293" s="87">
        <f t="shared" si="47"/>
        <v>0.20171</v>
      </c>
      <c r="F293" s="57">
        <f t="shared" si="40"/>
        <v>4.5000005219270924E-2</v>
      </c>
      <c r="G293" s="6">
        <v>28</v>
      </c>
      <c r="H293" s="21">
        <v>4.4999999999999998E-2</v>
      </c>
      <c r="I293" s="13">
        <f t="shared" si="51"/>
        <v>17.929775698214289</v>
      </c>
      <c r="J293" s="14">
        <f t="shared" si="55"/>
        <v>0.81669721398883355</v>
      </c>
      <c r="K293" s="12">
        <f t="shared" si="56"/>
        <v>3.675137889206153E-2</v>
      </c>
      <c r="L293" s="19"/>
      <c r="M293" s="19"/>
      <c r="N293" s="72">
        <f t="shared" si="48"/>
        <v>7.2109026233682094E-3</v>
      </c>
      <c r="O293" s="72">
        <f>AVERAGE(N$9:N293)</f>
        <v>1.1984740678360542E-2</v>
      </c>
      <c r="P293" s="71">
        <f t="shared" si="49"/>
        <v>0.40591569687731277</v>
      </c>
      <c r="Q293" s="83">
        <f>((C293-C292+E293)/C292)</f>
        <v>1.6464999999999959E-2</v>
      </c>
      <c r="R293" s="64">
        <f>+(1+Q293)*(1+Q292)*(1+Q291)*(1+Q290)-1</f>
        <v>0.10718484391954708</v>
      </c>
      <c r="S293" s="92">
        <v>1.6465E-2</v>
      </c>
      <c r="T293" s="93" t="s">
        <v>108</v>
      </c>
    </row>
    <row r="294" spans="1:20" s="2" customFormat="1">
      <c r="A294" s="23">
        <f t="shared" si="42"/>
        <v>45657</v>
      </c>
      <c r="B294" s="2" t="s">
        <v>11</v>
      </c>
      <c r="C294" s="11">
        <f t="shared" si="57"/>
        <v>22.110857810565467</v>
      </c>
      <c r="E294" s="88">
        <f t="shared" si="47"/>
        <v>0.2046211</v>
      </c>
      <c r="F294" s="57">
        <f t="shared" si="40"/>
        <v>4.499999379125931E-2</v>
      </c>
      <c r="G294" s="6">
        <v>28</v>
      </c>
      <c r="H294" s="21">
        <v>4.4999999999999998E-2</v>
      </c>
      <c r="I294" s="13">
        <f t="shared" si="51"/>
        <v>18.188544731732396</v>
      </c>
      <c r="J294" s="14">
        <f t="shared" si="55"/>
        <v>0.82260692405344715</v>
      </c>
      <c r="K294" s="12">
        <f t="shared" si="56"/>
        <v>3.7017306475052039E-2</v>
      </c>
      <c r="L294" s="19"/>
      <c r="M294" s="19"/>
      <c r="N294" s="72">
        <f t="shared" si="48"/>
        <v>7.1445553326427991E-3</v>
      </c>
      <c r="O294" s="72">
        <f>AVERAGE(N$9:N294)</f>
        <v>1.1967816953375515E-2</v>
      </c>
      <c r="P294" s="71">
        <f t="shared" si="49"/>
        <v>0.4055442987796245</v>
      </c>
      <c r="Q294" s="83">
        <f t="shared" si="53"/>
        <v>1.6464999999999966E-2</v>
      </c>
      <c r="R294" s="64">
        <f t="shared" si="54"/>
        <v>0.1040465851146668</v>
      </c>
      <c r="S294" s="92">
        <v>1.6465E-2</v>
      </c>
      <c r="T294" s="93" t="s">
        <v>108</v>
      </c>
    </row>
    <row r="295" spans="1:20" s="2" customFormat="1">
      <c r="A295" s="23">
        <f t="shared" si="42"/>
        <v>45747</v>
      </c>
      <c r="B295" s="2" t="s">
        <v>11</v>
      </c>
      <c r="C295" s="11">
        <f t="shared" si="57"/>
        <v>22.267428384416426</v>
      </c>
      <c r="E295" s="88">
        <f t="shared" si="47"/>
        <v>0.20748469999999999</v>
      </c>
      <c r="F295" s="57">
        <f t="shared" si="40"/>
        <v>4.4999993076271012E-2</v>
      </c>
      <c r="G295" s="6">
        <v>28</v>
      </c>
      <c r="H295" s="21">
        <v>4.4999999999999998E-2</v>
      </c>
      <c r="I295" s="13">
        <f t="shared" si="51"/>
        <v>18.443087282109733</v>
      </c>
      <c r="J295" s="14">
        <f t="shared" si="55"/>
        <v>0.82825402932549186</v>
      </c>
      <c r="K295" s="12">
        <f t="shared" si="56"/>
        <v>3.72714255850407E-2</v>
      </c>
      <c r="L295" s="19"/>
      <c r="M295" s="19"/>
      <c r="N295" s="72">
        <f t="shared" si="48"/>
        <v>7.0811623498452381E-3</v>
      </c>
      <c r="O295" s="72">
        <f>AVERAGE(N$9:N295)</f>
        <v>1.1950790282283075E-2</v>
      </c>
      <c r="P295" s="71">
        <f t="shared" si="49"/>
        <v>0.48119475538899259</v>
      </c>
      <c r="Q295" s="83">
        <f t="shared" si="53"/>
        <v>1.646499999999998E-2</v>
      </c>
      <c r="R295" s="64">
        <f t="shared" si="54"/>
        <v>8.8211073751226055E-2</v>
      </c>
      <c r="S295" s="92">
        <v>1.6465E-2</v>
      </c>
      <c r="T295" s="93" t="s">
        <v>108</v>
      </c>
    </row>
    <row r="296" spans="1:20" s="2" customFormat="1">
      <c r="A296" s="33">
        <f t="shared" si="42"/>
        <v>45838</v>
      </c>
      <c r="B296" s="2" t="s">
        <v>11</v>
      </c>
      <c r="C296" s="11">
        <f t="shared" si="57"/>
        <v>22.423669892765844</v>
      </c>
      <c r="E296" s="88">
        <f t="shared" si="47"/>
        <v>0.21039169999999999</v>
      </c>
      <c r="F296" s="57">
        <f t="shared" si="40"/>
        <v>4.5000009699753485E-2</v>
      </c>
      <c r="G296" s="6">
        <v>28</v>
      </c>
      <c r="H296" s="21">
        <v>4.4999999999999998E-2</v>
      </c>
      <c r="I296" s="13">
        <f t="shared" si="51"/>
        <v>18.701480413338892</v>
      </c>
      <c r="J296" s="14">
        <f t="shared" si="55"/>
        <v>0.83400623103947069</v>
      </c>
      <c r="K296" s="12">
        <f t="shared" si="56"/>
        <v>3.7530288486431022E-2</v>
      </c>
      <c r="L296" s="13">
        <f>SUM(E293:E296)</f>
        <v>0.82420749999999998</v>
      </c>
      <c r="M296" s="20">
        <f>+(L296/L292)-1</f>
        <v>5.8872084097471467E-2</v>
      </c>
      <c r="N296" s="72">
        <f t="shared" si="48"/>
        <v>7.0165941774740226E-3</v>
      </c>
      <c r="O296" s="72">
        <f>AVERAGE(N$9:N296)</f>
        <v>1.1933657656919155E-2</v>
      </c>
      <c r="P296" s="71">
        <f t="shared" si="49"/>
        <v>0.52851783700686328</v>
      </c>
      <c r="Q296" s="83">
        <f t="shared" si="53"/>
        <v>1.6465000000000035E-2</v>
      </c>
      <c r="R296" s="64">
        <f t="shared" si="54"/>
        <v>6.7504505240541635E-2</v>
      </c>
      <c r="S296" s="92">
        <v>1.6465E-2</v>
      </c>
      <c r="T296" s="93" t="s">
        <v>108</v>
      </c>
    </row>
    <row r="297" spans="1:20" s="2" customFormat="1">
      <c r="A297" s="33">
        <f t="shared" si="42"/>
        <v>45930</v>
      </c>
      <c r="B297" s="2" t="s">
        <v>11</v>
      </c>
      <c r="C297" s="11">
        <f t="shared" si="57"/>
        <v>22.579589417550235</v>
      </c>
      <c r="E297" s="88">
        <f t="shared" si="47"/>
        <v>0.21328620000000001</v>
      </c>
      <c r="F297" s="57">
        <f t="shared" ref="F297:F336" si="58">+(4*E297)/AVERAGE(C269:C296)</f>
        <v>4.5000007239993645E-2</v>
      </c>
      <c r="G297" s="6">
        <v>28</v>
      </c>
      <c r="H297" s="21">
        <v>4.4999999999999998E-2</v>
      </c>
      <c r="I297" s="13">
        <f t="shared" ref="I297:I298" si="59">AVERAGEA(C269:C296)</f>
        <v>18.958770283080526</v>
      </c>
      <c r="J297" s="14">
        <f t="shared" si="55"/>
        <v>0.83964194089129951</v>
      </c>
      <c r="K297" s="12">
        <f t="shared" si="56"/>
        <v>3.7783893419110794E-2</v>
      </c>
      <c r="L297" s="19"/>
      <c r="M297" s="19"/>
      <c r="N297" s="72">
        <f t="shared" si="48"/>
        <v>6.9533455286323598E-3</v>
      </c>
      <c r="O297" s="72">
        <f>AVERAGE(N$9:N297)</f>
        <v>1.1916424742980446E-2</v>
      </c>
      <c r="P297" s="71">
        <f t="shared" si="49"/>
        <v>0.44747986340204893</v>
      </c>
      <c r="Q297" s="83">
        <f t="shared" si="53"/>
        <v>1.6465000000000059E-2</v>
      </c>
      <c r="R297" s="64">
        <f t="shared" si="54"/>
        <v>6.7504505240541635E-2</v>
      </c>
      <c r="S297" s="92">
        <v>1.6465E-2</v>
      </c>
      <c r="T297" s="93" t="s">
        <v>108</v>
      </c>
    </row>
    <row r="298" spans="1:20" s="2" customFormat="1">
      <c r="A298" s="23">
        <f t="shared" si="42"/>
        <v>46022</v>
      </c>
      <c r="B298" s="2" t="s">
        <v>11</v>
      </c>
      <c r="C298" s="11">
        <f t="shared" si="57"/>
        <v>22.7352236573102</v>
      </c>
      <c r="E298" s="88">
        <f t="shared" si="47"/>
        <v>0.21613869999999999</v>
      </c>
      <c r="F298" s="57">
        <f t="shared" si="58"/>
        <v>4.500000024636111E-2</v>
      </c>
      <c r="G298" s="6">
        <v>28</v>
      </c>
      <c r="H298" s="21">
        <v>4.4999999999999998E-2</v>
      </c>
      <c r="I298" s="13">
        <f t="shared" si="59"/>
        <v>19.212328783707317</v>
      </c>
      <c r="J298" s="14">
        <f t="shared" si="55"/>
        <v>0.8450468345196972</v>
      </c>
      <c r="K298" s="12">
        <f t="shared" si="56"/>
        <v>3.8027107761573052E-2</v>
      </c>
      <c r="L298" s="19"/>
      <c r="M298" s="19"/>
      <c r="N298" s="72">
        <f t="shared" si="48"/>
        <v>6.8926957387009935E-3</v>
      </c>
      <c r="O298" s="72">
        <f>AVERAGE(N$9:N298)</f>
        <v>1.1899101539517414E-2</v>
      </c>
      <c r="P298" s="71">
        <f t="shared" si="49"/>
        <v>0.34746447740660158</v>
      </c>
      <c r="Q298" s="83">
        <f t="shared" si="53"/>
        <v>1.6465000000000049E-2</v>
      </c>
      <c r="R298" s="64">
        <f t="shared" si="54"/>
        <v>6.7504505240541635E-2</v>
      </c>
      <c r="S298" s="92">
        <v>1.6465E-2</v>
      </c>
      <c r="T298" s="93" t="s">
        <v>108</v>
      </c>
    </row>
    <row r="299" spans="1:20" s="2" customFormat="1">
      <c r="A299" s="23">
        <f t="shared" ref="A299:A362" si="60">A298+95-DAY(A298+95)</f>
        <v>46112</v>
      </c>
      <c r="B299" s="2" t="s">
        <v>11</v>
      </c>
      <c r="C299" s="11">
        <f t="shared" si="57"/>
        <v>22.890318014827809</v>
      </c>
      <c r="E299" s="88">
        <f t="shared" si="47"/>
        <v>0.21924109999999999</v>
      </c>
      <c r="F299" s="57">
        <f t="shared" si="58"/>
        <v>4.500000604379932E-2</v>
      </c>
      <c r="G299" s="6">
        <v>28</v>
      </c>
      <c r="H299" s="21">
        <v>4.4999999999999998E-2</v>
      </c>
      <c r="I299" s="13">
        <f t="shared" ref="I299:I336" si="61">AVERAGEA(C271:C298)</f>
        <v>19.48809516039697</v>
      </c>
      <c r="J299" s="14">
        <f t="shared" si="55"/>
        <v>0.85136847586709108</v>
      </c>
      <c r="K299" s="12">
        <f t="shared" si="56"/>
        <v>3.8311586559519314E-2</v>
      </c>
      <c r="L299" s="19"/>
      <c r="M299" s="19"/>
      <c r="N299" s="72">
        <f t="shared" si="48"/>
        <v>6.8217651981505867E-3</v>
      </c>
      <c r="O299" s="72">
        <f>AVERAGE(N$9:N299)</f>
        <v>1.1881653648309967E-2</v>
      </c>
      <c r="P299" s="71">
        <f t="shared" si="49"/>
        <v>0.26493142116657764</v>
      </c>
      <c r="Q299" s="83">
        <f t="shared" si="53"/>
        <v>1.6464999999999824E-2</v>
      </c>
      <c r="R299" s="64">
        <f t="shared" si="54"/>
        <v>6.7504505240541413E-2</v>
      </c>
      <c r="S299" s="92">
        <v>1.6465E-2</v>
      </c>
      <c r="T299" s="93" t="s">
        <v>108</v>
      </c>
    </row>
    <row r="300" spans="1:20" s="2" customFormat="1">
      <c r="A300" s="33">
        <f t="shared" si="60"/>
        <v>46203</v>
      </c>
      <c r="B300" s="2" t="s">
        <v>11</v>
      </c>
      <c r="C300" s="11">
        <f t="shared" si="57"/>
        <v>23.04488290094195</v>
      </c>
      <c r="E300" s="88">
        <f t="shared" si="47"/>
        <v>0.2223242</v>
      </c>
      <c r="F300" s="57">
        <f t="shared" si="58"/>
        <v>4.4999992179464932E-2</v>
      </c>
      <c r="G300" s="6">
        <v>28</v>
      </c>
      <c r="H300" s="21">
        <v>4.4999999999999998E-2</v>
      </c>
      <c r="I300" s="13">
        <f t="shared" si="61"/>
        <v>19.762154545569391</v>
      </c>
      <c r="J300" s="14">
        <f t="shared" si="55"/>
        <v>0.85755066018415838</v>
      </c>
      <c r="K300" s="12">
        <f t="shared" si="56"/>
        <v>3.8589773001782117E-2</v>
      </c>
      <c r="L300" s="13">
        <f>SUM(E297:E300)</f>
        <v>0.87099019999999994</v>
      </c>
      <c r="M300" s="20">
        <f>+(L300/L296)-1</f>
        <v>5.6760827825517168E-2</v>
      </c>
      <c r="N300" s="72">
        <f t="shared" si="48"/>
        <v>6.7524132261516101E-3</v>
      </c>
      <c r="O300" s="72">
        <f>AVERAGE(N$9:N300)</f>
        <v>1.186408775645326E-2</v>
      </c>
      <c r="P300" s="71">
        <f t="shared" si="49"/>
        <v>0.18250409249027366</v>
      </c>
      <c r="Q300" s="83">
        <f t="shared" si="53"/>
        <v>1.6465000000000042E-2</v>
      </c>
      <c r="R300" s="64">
        <f t="shared" si="54"/>
        <v>6.7504505240541413E-2</v>
      </c>
      <c r="S300" s="92">
        <v>1.6465E-2</v>
      </c>
      <c r="T300" s="93" t="s">
        <v>108</v>
      </c>
    </row>
    <row r="301" spans="1:20" s="2" customFormat="1">
      <c r="A301" s="33">
        <f t="shared" si="60"/>
        <v>46295</v>
      </c>
      <c r="B301" s="2" t="s">
        <v>11</v>
      </c>
      <c r="C301" s="11">
        <f t="shared" si="57"/>
        <v>23.198957997905957</v>
      </c>
      <c r="E301" s="88">
        <f t="shared" si="47"/>
        <v>0.2253589</v>
      </c>
      <c r="F301" s="57">
        <f t="shared" si="58"/>
        <v>4.5000001661172059E-2</v>
      </c>
      <c r="G301" s="6">
        <v>28</v>
      </c>
      <c r="H301" s="21">
        <v>4.4999999999999998E-2</v>
      </c>
      <c r="I301" s="13">
        <f t="shared" si="61"/>
        <v>20.031901482745887</v>
      </c>
      <c r="J301" s="14">
        <f t="shared" si="55"/>
        <v>0.86348281179499775</v>
      </c>
      <c r="K301" s="12">
        <f t="shared" si="56"/>
        <v>3.8856727965168418E-2</v>
      </c>
      <c r="L301" s="19"/>
      <c r="M301" s="19"/>
      <c r="N301" s="72">
        <f t="shared" si="48"/>
        <v>6.6858702483452159E-3</v>
      </c>
      <c r="O301" s="72">
        <f>AVERAGE(N$9:N301)</f>
        <v>1.1846414659155964E-2</v>
      </c>
      <c r="P301" s="71">
        <f t="shared" si="49"/>
        <v>0.12448310008875052</v>
      </c>
      <c r="Q301" s="83">
        <f t="shared" si="53"/>
        <v>1.6464999999999917E-2</v>
      </c>
      <c r="R301" s="64">
        <f t="shared" si="54"/>
        <v>6.7504505240541413E-2</v>
      </c>
      <c r="S301" s="92">
        <v>1.6465E-2</v>
      </c>
      <c r="T301" s="93" t="s">
        <v>108</v>
      </c>
    </row>
    <row r="302" spans="1:20" s="2" customFormat="1">
      <c r="A302" s="23">
        <f t="shared" si="60"/>
        <v>46387</v>
      </c>
      <c r="B302" s="2" t="s">
        <v>11</v>
      </c>
      <c r="C302" s="11">
        <f t="shared" si="57"/>
        <v>23.352523041341477</v>
      </c>
      <c r="E302" s="88">
        <f t="shared" si="47"/>
        <v>0.22840579999999999</v>
      </c>
      <c r="F302" s="57">
        <f t="shared" si="58"/>
        <v>4.4999992734240074E-2</v>
      </c>
      <c r="G302" s="6">
        <v>28</v>
      </c>
      <c r="H302" s="21">
        <v>4.4999999999999998E-2</v>
      </c>
      <c r="I302" s="13">
        <f t="shared" si="61"/>
        <v>20.302741055885384</v>
      </c>
      <c r="J302" s="14">
        <f t="shared" si="55"/>
        <v>0.86940246327743698</v>
      </c>
      <c r="K302" s="12">
        <f t="shared" si="56"/>
        <v>3.9123104530615085E-2</v>
      </c>
      <c r="L302" s="19"/>
      <c r="M302" s="19"/>
      <c r="N302" s="72">
        <f t="shared" si="48"/>
        <v>6.6194802132657493E-3</v>
      </c>
      <c r="O302" s="72">
        <f>AVERAGE(N$9:N302)</f>
        <v>1.1828635970564501E-2</v>
      </c>
      <c r="P302" s="71">
        <f t="shared" si="49"/>
        <v>0.10144753246715332</v>
      </c>
      <c r="Q302" s="83">
        <f t="shared" si="53"/>
        <v>1.6464999999999952E-2</v>
      </c>
      <c r="R302" s="64">
        <f t="shared" si="54"/>
        <v>6.7504505240541413E-2</v>
      </c>
      <c r="S302" s="92">
        <v>1.6465E-2</v>
      </c>
      <c r="T302" s="93" t="s">
        <v>108</v>
      </c>
    </row>
    <row r="303" spans="1:20" s="2" customFormat="1">
      <c r="A303" s="23">
        <f t="shared" si="60"/>
        <v>46477</v>
      </c>
      <c r="B303" s="2" t="s">
        <v>11</v>
      </c>
      <c r="C303" s="11">
        <f t="shared" si="57"/>
        <v>23.505554333217166</v>
      </c>
      <c r="E303" s="88">
        <f t="shared" si="47"/>
        <v>0.23146800000000001</v>
      </c>
      <c r="F303" s="57">
        <f t="shared" si="58"/>
        <v>4.5000002483733315E-2</v>
      </c>
      <c r="G303" s="6">
        <v>28</v>
      </c>
      <c r="H303" s="21">
        <v>4.4999999999999998E-2</v>
      </c>
      <c r="I303" s="13">
        <f t="shared" si="61"/>
        <v>20.574932197719011</v>
      </c>
      <c r="J303" s="14">
        <f t="shared" si="55"/>
        <v>0.87532214327076263</v>
      </c>
      <c r="K303" s="12">
        <f t="shared" si="56"/>
        <v>3.9389498621251087E-2</v>
      </c>
      <c r="L303" s="19"/>
      <c r="M303" s="19"/>
      <c r="N303" s="72">
        <f t="shared" si="48"/>
        <v>6.5530945673311081E-3</v>
      </c>
      <c r="O303" s="72">
        <f>AVERAGE(N$9:N303)</f>
        <v>1.1810752779367099E-2</v>
      </c>
      <c r="P303" s="71">
        <f t="shared" si="49"/>
        <v>0.10379163801456914</v>
      </c>
      <c r="Q303" s="83">
        <f t="shared" si="53"/>
        <v>1.6465000000000042E-2</v>
      </c>
      <c r="R303" s="64">
        <f t="shared" si="54"/>
        <v>6.7504505240541635E-2</v>
      </c>
      <c r="S303" s="92">
        <v>1.6465E-2</v>
      </c>
      <c r="T303" s="93" t="s">
        <v>108</v>
      </c>
    </row>
    <row r="304" spans="1:20" s="2" customFormat="1">
      <c r="A304" s="33">
        <f t="shared" si="60"/>
        <v>46568</v>
      </c>
      <c r="B304" s="2" t="s">
        <v>11</v>
      </c>
      <c r="C304" s="11">
        <f t="shared" si="57"/>
        <v>23.657701285313586</v>
      </c>
      <c r="E304" s="88">
        <f t="shared" si="47"/>
        <v>0.234872</v>
      </c>
      <c r="F304" s="57">
        <f t="shared" si="58"/>
        <v>4.5000006079216961E-2</v>
      </c>
      <c r="G304" s="6">
        <v>28</v>
      </c>
      <c r="H304" s="21">
        <v>4.4999999999999998E-2</v>
      </c>
      <c r="I304" s="13">
        <f t="shared" si="61"/>
        <v>20.877508290691054</v>
      </c>
      <c r="J304" s="14">
        <f t="shared" si="55"/>
        <v>0.8824825387262607</v>
      </c>
      <c r="K304" s="12">
        <f t="shared" si="56"/>
        <v>3.9711719607484548E-2</v>
      </c>
      <c r="L304" s="13">
        <f>SUM(E301:E304)</f>
        <v>0.9201047</v>
      </c>
      <c r="M304" s="20">
        <f>+(L304/L300)-1</f>
        <v>5.6389268214498856E-2</v>
      </c>
      <c r="N304" s="72">
        <f t="shared" si="48"/>
        <v>6.472808508983352E-3</v>
      </c>
      <c r="O304" s="72">
        <f>AVERAGE(N$9:N304)</f>
        <v>1.1792719183859046E-2</v>
      </c>
      <c r="P304" s="71">
        <f t="shared" si="49"/>
        <v>0.11952231826578696</v>
      </c>
      <c r="Q304" s="83">
        <f t="shared" si="53"/>
        <v>1.6464999999999955E-2</v>
      </c>
      <c r="R304" s="64">
        <f t="shared" si="54"/>
        <v>6.7504505240541635E-2</v>
      </c>
      <c r="S304" s="92">
        <v>1.6465E-2</v>
      </c>
      <c r="T304" s="93" t="s">
        <v>108</v>
      </c>
    </row>
    <row r="305" spans="1:20" s="2" customFormat="1">
      <c r="A305" s="33">
        <f t="shared" si="60"/>
        <v>46660</v>
      </c>
      <c r="B305" s="2" t="s">
        <v>11</v>
      </c>
      <c r="C305" s="11">
        <f t="shared" si="57"/>
        <v>23.808742336976273</v>
      </c>
      <c r="E305" s="88">
        <f t="shared" si="47"/>
        <v>0.238483</v>
      </c>
      <c r="F305" s="57">
        <f t="shared" si="58"/>
        <v>4.4999996996568731E-2</v>
      </c>
      <c r="G305" s="6">
        <v>28</v>
      </c>
      <c r="H305" s="21">
        <v>4.4999999999999998E-2</v>
      </c>
      <c r="I305" s="13">
        <f t="shared" si="61"/>
        <v>21.198490303737969</v>
      </c>
      <c r="J305" s="14">
        <f t="shared" si="55"/>
        <v>0.89036581620758526</v>
      </c>
      <c r="K305" s="12">
        <f t="shared" si="56"/>
        <v>4.0066459055188804E-2</v>
      </c>
      <c r="L305" s="19"/>
      <c r="M305" s="19"/>
      <c r="N305" s="72">
        <f t="shared" si="48"/>
        <v>6.3844348122044092E-3</v>
      </c>
      <c r="O305" s="72">
        <f>AVERAGE(N$9:N305)</f>
        <v>1.1774509472169974E-2</v>
      </c>
      <c r="P305" s="71">
        <f t="shared" si="49"/>
        <v>0.17654206621785473</v>
      </c>
      <c r="Q305" s="83">
        <f t="shared" si="53"/>
        <v>1.646499999999998E-2</v>
      </c>
      <c r="R305" s="64">
        <f t="shared" si="54"/>
        <v>6.7504505240541635E-2</v>
      </c>
      <c r="S305" s="92">
        <v>1.6465E-2</v>
      </c>
      <c r="T305" s="93" t="s">
        <v>108</v>
      </c>
    </row>
    <row r="306" spans="1:20" s="2" customFormat="1">
      <c r="A306" s="23">
        <f t="shared" si="60"/>
        <v>46752</v>
      </c>
      <c r="B306" s="2" t="s">
        <v>11</v>
      </c>
      <c r="C306" s="11">
        <f t="shared" si="57"/>
        <v>23.958971779554588</v>
      </c>
      <c r="E306" s="88">
        <f t="shared" si="47"/>
        <v>0.24178150000000001</v>
      </c>
      <c r="F306" s="57">
        <f t="shared" si="58"/>
        <v>4.5000004528455685E-2</v>
      </c>
      <c r="G306" s="6">
        <v>28</v>
      </c>
      <c r="H306" s="21">
        <v>4.4999999999999998E-2</v>
      </c>
      <c r="I306" s="13">
        <f t="shared" si="61"/>
        <v>21.491686726129981</v>
      </c>
      <c r="J306" s="14">
        <f t="shared" si="55"/>
        <v>0.89702041155497048</v>
      </c>
      <c r="K306" s="12">
        <f t="shared" si="56"/>
        <v>4.0365922582090853E-2</v>
      </c>
      <c r="L306" s="19"/>
      <c r="M306" s="19"/>
      <c r="N306" s="72">
        <f t="shared" si="48"/>
        <v>6.3098436890134391E-3</v>
      </c>
      <c r="O306" s="72">
        <f>AVERAGE(N$9:N306)</f>
        <v>1.1756171667528509E-2</v>
      </c>
      <c r="P306" s="71">
        <f t="shared" si="49"/>
        <v>0.18353859413098461</v>
      </c>
      <c r="Q306" s="83">
        <f t="shared" si="53"/>
        <v>1.6465000000000021E-2</v>
      </c>
      <c r="R306" s="64">
        <f t="shared" si="54"/>
        <v>6.7504505240541635E-2</v>
      </c>
      <c r="S306" s="92">
        <v>1.6465E-2</v>
      </c>
      <c r="T306" s="93" t="s">
        <v>108</v>
      </c>
    </row>
    <row r="307" spans="1:20" s="2" customFormat="1">
      <c r="A307" s="23">
        <f t="shared" si="60"/>
        <v>46843</v>
      </c>
      <c r="B307" s="2" t="s">
        <v>11</v>
      </c>
      <c r="C307" s="11">
        <f t="shared" si="57"/>
        <v>24.108827549904952</v>
      </c>
      <c r="E307" s="88">
        <f t="shared" si="47"/>
        <v>0.2446287</v>
      </c>
      <c r="F307" s="57">
        <f t="shared" si="58"/>
        <v>4.5000003632804757E-2</v>
      </c>
      <c r="G307" s="6">
        <v>28</v>
      </c>
      <c r="H307" s="21">
        <v>4.4999999999999998E-2</v>
      </c>
      <c r="I307" s="13">
        <f t="shared" si="61"/>
        <v>21.744771577899787</v>
      </c>
      <c r="J307" s="14">
        <f t="shared" si="55"/>
        <v>0.90194230859582036</v>
      </c>
      <c r="K307" s="12">
        <f t="shared" si="56"/>
        <v>4.0587407163392222E-2</v>
      </c>
      <c r="L307" s="19"/>
      <c r="M307" s="19"/>
      <c r="N307" s="72">
        <f t="shared" si="48"/>
        <v>6.2546828690805967E-3</v>
      </c>
      <c r="O307" s="72">
        <f>AVERAGE(N$9:N307)</f>
        <v>1.1737772039440056E-2</v>
      </c>
      <c r="P307" s="71">
        <f t="shared" si="49"/>
        <v>0.18931136353490996</v>
      </c>
      <c r="Q307" s="83">
        <f t="shared" si="53"/>
        <v>1.6464999999999889E-2</v>
      </c>
      <c r="R307" s="64">
        <f t="shared" si="54"/>
        <v>6.7504505240541635E-2</v>
      </c>
      <c r="S307" s="92">
        <v>1.6465E-2</v>
      </c>
      <c r="T307" s="93" t="s">
        <v>108</v>
      </c>
    </row>
    <row r="308" spans="1:20" s="2" customFormat="1">
      <c r="A308" s="33">
        <f t="shared" si="60"/>
        <v>46934</v>
      </c>
      <c r="B308" s="2" t="s">
        <v>11</v>
      </c>
      <c r="C308" s="11">
        <f t="shared" si="57"/>
        <v>24.258734895514134</v>
      </c>
      <c r="E308" s="88">
        <f t="shared" si="47"/>
        <v>0.2470445</v>
      </c>
      <c r="F308" s="57">
        <f t="shared" si="58"/>
        <v>4.4999998058359386E-2</v>
      </c>
      <c r="G308" s="6">
        <v>28</v>
      </c>
      <c r="H308" s="21">
        <v>4.4999999999999998E-2</v>
      </c>
      <c r="I308" s="13">
        <f t="shared" si="61"/>
        <v>21.959512058610677</v>
      </c>
      <c r="J308" s="14">
        <f t="shared" si="55"/>
        <v>0.90522082677408611</v>
      </c>
      <c r="K308" s="12">
        <f t="shared" si="56"/>
        <v>4.0734935447220351E-2</v>
      </c>
      <c r="L308" s="13">
        <f>SUM(E305:E308)</f>
        <v>0.97193770000000002</v>
      </c>
      <c r="M308" s="20">
        <f>+(L308/L304)-1</f>
        <v>5.6333806359211147E-2</v>
      </c>
      <c r="N308" s="72">
        <f t="shared" si="48"/>
        <v>6.2179442487975134E-3</v>
      </c>
      <c r="O308" s="72">
        <f>AVERAGE(N$9:N308)</f>
        <v>1.1719372613471248E-2</v>
      </c>
      <c r="P308" s="71">
        <f t="shared" si="49"/>
        <v>0.18901621699408988</v>
      </c>
      <c r="Q308" s="83">
        <f t="shared" si="53"/>
        <v>1.646499999999991E-2</v>
      </c>
      <c r="R308" s="64">
        <f t="shared" si="54"/>
        <v>6.7504505240541635E-2</v>
      </c>
      <c r="S308" s="92">
        <v>1.6465E-2</v>
      </c>
      <c r="T308" s="93" t="s">
        <v>108</v>
      </c>
    </row>
    <row r="309" spans="1:20" s="2" customFormat="1">
      <c r="A309" s="33">
        <f t="shared" si="60"/>
        <v>47026</v>
      </c>
      <c r="B309" s="2" t="s">
        <v>11</v>
      </c>
      <c r="C309" s="11">
        <f t="shared" si="57"/>
        <v>24.409193765568773</v>
      </c>
      <c r="E309" s="88">
        <f t="shared" si="47"/>
        <v>0.24896119999999999</v>
      </c>
      <c r="F309" s="57">
        <f t="shared" si="58"/>
        <v>4.4999992558145192E-2</v>
      </c>
      <c r="G309" s="6">
        <v>28</v>
      </c>
      <c r="H309" s="21">
        <v>4.4999999999999998E-2</v>
      </c>
      <c r="I309" s="13">
        <f t="shared" si="61"/>
        <v>22.12988810416476</v>
      </c>
      <c r="J309" s="14">
        <f t="shared" si="55"/>
        <v>0.90662101815836427</v>
      </c>
      <c r="K309" s="12">
        <f t="shared" si="56"/>
        <v>4.0797939070184412E-2</v>
      </c>
      <c r="L309" s="19"/>
      <c r="M309" s="19"/>
      <c r="N309" s="72">
        <f t="shared" si="48"/>
        <v>6.2022554227452176E-3</v>
      </c>
      <c r="O309" s="72">
        <f>AVERAGE(N$9:N309)</f>
        <v>1.1701043320478803E-2</v>
      </c>
      <c r="P309" s="71">
        <f t="shared" si="49"/>
        <v>0.18668099819374873</v>
      </c>
      <c r="Q309" s="83">
        <f t="shared" si="53"/>
        <v>1.6464999999999931E-2</v>
      </c>
      <c r="R309" s="64">
        <f t="shared" si="54"/>
        <v>6.7504505240541635E-2</v>
      </c>
      <c r="S309" s="92">
        <v>1.6465E-2</v>
      </c>
      <c r="T309" s="93" t="s">
        <v>108</v>
      </c>
    </row>
    <row r="310" spans="1:20" s="2" customFormat="1">
      <c r="A310" s="23">
        <f t="shared" si="60"/>
        <v>47118</v>
      </c>
      <c r="B310" s="2" t="s">
        <v>11</v>
      </c>
      <c r="C310" s="11">
        <f t="shared" si="57"/>
        <v>24.560611740918862</v>
      </c>
      <c r="E310" s="88">
        <f t="shared" si="47"/>
        <v>0.25047940000000002</v>
      </c>
      <c r="F310" s="57">
        <f t="shared" si="58"/>
        <v>4.5000007941819728E-2</v>
      </c>
      <c r="G310" s="6">
        <v>28</v>
      </c>
      <c r="H310" s="21">
        <v>4.4999999999999998E-2</v>
      </c>
      <c r="I310" s="13">
        <f t="shared" si="61"/>
        <v>22.264831626149356</v>
      </c>
      <c r="J310" s="14">
        <f t="shared" si="55"/>
        <v>0.90652593921572999</v>
      </c>
      <c r="K310" s="12">
        <f t="shared" si="56"/>
        <v>4.0793674464173438E-2</v>
      </c>
      <c r="L310" s="19"/>
      <c r="M310" s="19"/>
      <c r="N310" s="72">
        <f t="shared" si="48"/>
        <v>6.2033173567443978E-3</v>
      </c>
      <c r="O310" s="72">
        <f>AVERAGE(N$9:N310)</f>
        <v>1.1682838929870411E-2</v>
      </c>
      <c r="P310" s="71">
        <f t="shared" si="49"/>
        <v>0.1822656688186135</v>
      </c>
      <c r="Q310" s="83">
        <f t="shared" si="53"/>
        <v>1.6464999999999969E-2</v>
      </c>
      <c r="R310" s="64">
        <f t="shared" si="54"/>
        <v>6.7504505240541635E-2</v>
      </c>
      <c r="S310" s="92">
        <v>1.6465E-2</v>
      </c>
      <c r="T310" s="93" t="s">
        <v>108</v>
      </c>
    </row>
    <row r="311" spans="1:20" s="2" customFormat="1">
      <c r="A311" s="23">
        <f t="shared" si="60"/>
        <v>47208</v>
      </c>
      <c r="B311" s="2" t="s">
        <v>11</v>
      </c>
      <c r="C311" s="11">
        <f t="shared" ref="C311:C335" si="62">+C310*(1+S311)-E311</f>
        <v>24.713173313233089</v>
      </c>
      <c r="E311" s="88">
        <f t="shared" si="47"/>
        <v>0.25182890000000002</v>
      </c>
      <c r="F311" s="57">
        <f t="shared" si="58"/>
        <v>4.499999426693161E-2</v>
      </c>
      <c r="G311" s="6">
        <v>28</v>
      </c>
      <c r="H311" s="21">
        <v>4.4999999999999998E-2</v>
      </c>
      <c r="I311" s="13">
        <f t="shared" si="61"/>
        <v>22.384793962967883</v>
      </c>
      <c r="J311" s="14">
        <f t="shared" si="55"/>
        <v>0.90578387806561311</v>
      </c>
      <c r="K311" s="12">
        <f t="shared" si="56"/>
        <v>4.076026932003167E-2</v>
      </c>
      <c r="L311" s="19"/>
      <c r="M311" s="19"/>
      <c r="N311" s="72">
        <f t="shared" si="48"/>
        <v>6.2116356841410703E-3</v>
      </c>
      <c r="O311" s="72">
        <f>AVERAGE(N$9:N311)</f>
        <v>1.1664782153481866E-2</v>
      </c>
      <c r="P311" s="71">
        <f t="shared" si="49"/>
        <v>0.16420233232751147</v>
      </c>
      <c r="Q311" s="83">
        <f t="shared" si="53"/>
        <v>1.64649999999999E-2</v>
      </c>
      <c r="R311" s="64">
        <f t="shared" si="54"/>
        <v>6.7504505240541635E-2</v>
      </c>
      <c r="S311" s="92">
        <v>1.6465E-2</v>
      </c>
      <c r="T311" s="93" t="s">
        <v>108</v>
      </c>
    </row>
    <row r="312" spans="1:20" s="2" customFormat="1">
      <c r="A312" s="33">
        <f t="shared" si="60"/>
        <v>47299</v>
      </c>
      <c r="B312" s="2" t="s">
        <v>11</v>
      </c>
      <c r="C312" s="11">
        <f t="shared" si="62"/>
        <v>24.866873511835468</v>
      </c>
      <c r="E312" s="88">
        <f t="shared" si="47"/>
        <v>0.25320219999999999</v>
      </c>
      <c r="F312" s="57">
        <f t="shared" si="58"/>
        <v>4.5000001432840782E-2</v>
      </c>
      <c r="G312" s="6">
        <v>28</v>
      </c>
      <c r="H312" s="21">
        <v>4.4999999999999998E-2</v>
      </c>
      <c r="I312" s="13">
        <f t="shared" si="61"/>
        <v>22.506861505583355</v>
      </c>
      <c r="J312" s="14">
        <f t="shared" si="55"/>
        <v>0.90509414039811409</v>
      </c>
      <c r="K312" s="12">
        <f t="shared" ref="K312:K336" si="63">+E312*4/C312</f>
        <v>4.0729237614770923E-2</v>
      </c>
      <c r="L312" s="13">
        <f>SUM(E309:E312)</f>
        <v>1.0044717000000001</v>
      </c>
      <c r="M312" s="20">
        <f>+(L312/L308)-1</f>
        <v>3.3473338877584524E-2</v>
      </c>
      <c r="N312" s="72">
        <f t="shared" si="48"/>
        <v>6.219363116758414E-3</v>
      </c>
      <c r="O312" s="72">
        <f>AVERAGE(N$9:N312)</f>
        <v>1.1646869590861066E-2</v>
      </c>
      <c r="P312" s="71">
        <f t="shared" si="49"/>
        <v>0.14084809345549698</v>
      </c>
      <c r="Q312" s="83">
        <f t="shared" si="53"/>
        <v>1.6464999999999869E-2</v>
      </c>
      <c r="R312" s="64">
        <f>+(1+Q312)*(1+Q311)*(1+Q310)*(1+Q309)-1</f>
        <v>6.7504505240541635E-2</v>
      </c>
      <c r="S312" s="92">
        <v>1.6465E-2</v>
      </c>
      <c r="T312" s="93" t="s">
        <v>108</v>
      </c>
    </row>
    <row r="313" spans="1:20" s="2" customFormat="1">
      <c r="A313" s="33">
        <f t="shared" si="60"/>
        <v>47391</v>
      </c>
      <c r="B313" s="2" t="s">
        <v>11</v>
      </c>
      <c r="C313" s="11">
        <f t="shared" si="62"/>
        <v>25.021603784207837</v>
      </c>
      <c r="E313" s="88">
        <f t="shared" si="47"/>
        <v>0.25470280000000001</v>
      </c>
      <c r="F313" s="57">
        <f t="shared" si="58"/>
        <v>4.4999995287284732E-2</v>
      </c>
      <c r="G313" s="6">
        <v>28</v>
      </c>
      <c r="H313" s="21">
        <v>4.4999999999999998E-2</v>
      </c>
      <c r="I313" s="13">
        <f t="shared" si="61"/>
        <v>22.640251259934619</v>
      </c>
      <c r="J313" s="14">
        <f t="shared" si="55"/>
        <v>0.90482814192045569</v>
      </c>
      <c r="K313" s="12">
        <f t="shared" si="63"/>
        <v>4.0717262122223104E-2</v>
      </c>
      <c r="L313" s="19"/>
      <c r="M313" s="19"/>
      <c r="N313" s="72">
        <f t="shared" si="48"/>
        <v>6.2223452537659707E-3</v>
      </c>
      <c r="O313" s="72">
        <f>AVERAGE(N$9:N313)</f>
        <v>1.1629084265165674E-2</v>
      </c>
      <c r="P313" s="71">
        <f t="shared" si="49"/>
        <v>0.13972837385412573</v>
      </c>
      <c r="Q313" s="83">
        <f t="shared" si="53"/>
        <v>1.6464999999999917E-2</v>
      </c>
      <c r="R313" s="64">
        <f t="shared" si="54"/>
        <v>6.7504505240541635E-2</v>
      </c>
      <c r="S313" s="92">
        <v>1.6465E-2</v>
      </c>
      <c r="T313" s="93" t="s">
        <v>108</v>
      </c>
    </row>
    <row r="314" spans="1:20" s="2" customFormat="1">
      <c r="A314" s="23">
        <f t="shared" si="60"/>
        <v>47483</v>
      </c>
      <c r="B314" s="2" t="s">
        <v>11</v>
      </c>
      <c r="C314" s="11">
        <f t="shared" si="62"/>
        <v>25.176958990514819</v>
      </c>
      <c r="E314" s="88">
        <f t="shared" si="47"/>
        <v>0.25662550000000001</v>
      </c>
      <c r="F314" s="57">
        <f t="shared" si="58"/>
        <v>4.4999994222976167E-2</v>
      </c>
      <c r="G314" s="6">
        <v>28</v>
      </c>
      <c r="H314" s="21">
        <v>4.4999999999999998E-2</v>
      </c>
      <c r="I314" s="13">
        <f t="shared" si="61"/>
        <v>22.811158484013472</v>
      </c>
      <c r="J314" s="14">
        <f t="shared" si="55"/>
        <v>0.90603311117150243</v>
      </c>
      <c r="K314" s="12">
        <f t="shared" si="63"/>
        <v>4.0771484768542733E-2</v>
      </c>
      <c r="L314" s="19"/>
      <c r="M314" s="19"/>
      <c r="N314" s="72">
        <f t="shared" si="48"/>
        <v>6.2088428722155697E-3</v>
      </c>
      <c r="O314" s="72">
        <f>AVERAGE(N$9:N314)</f>
        <v>1.1611371057999169E-2</v>
      </c>
      <c r="P314" s="71">
        <f t="shared" si="49"/>
        <v>0.13866948113086064</v>
      </c>
      <c r="Q314" s="83">
        <f t="shared" si="53"/>
        <v>1.6465000000000011E-2</v>
      </c>
      <c r="R314" s="64">
        <f t="shared" si="54"/>
        <v>6.7504505240541635E-2</v>
      </c>
      <c r="S314" s="92">
        <v>1.6465E-2</v>
      </c>
      <c r="T314" s="93" t="s">
        <v>108</v>
      </c>
    </row>
    <row r="315" spans="1:20" s="2" customFormat="1">
      <c r="A315" s="23">
        <f t="shared" si="60"/>
        <v>47573</v>
      </c>
      <c r="B315" s="2" t="s">
        <v>11</v>
      </c>
      <c r="C315" s="11">
        <f t="shared" si="62"/>
        <v>25.332889920293646</v>
      </c>
      <c r="E315" s="88">
        <f t="shared" si="47"/>
        <v>0.2586077</v>
      </c>
      <c r="F315" s="57">
        <f t="shared" si="58"/>
        <v>4.4999995912690223E-2</v>
      </c>
      <c r="G315" s="6">
        <v>28</v>
      </c>
      <c r="H315" s="21">
        <v>4.4999999999999998E-2</v>
      </c>
      <c r="I315" s="13">
        <f t="shared" si="61"/>
        <v>22.987353199031855</v>
      </c>
      <c r="J315" s="14">
        <f t="shared" si="55"/>
        <v>0.90741140356896943</v>
      </c>
      <c r="K315" s="12">
        <f t="shared" si="63"/>
        <v>4.0833509451732121E-2</v>
      </c>
      <c r="L315" s="19"/>
      <c r="M315" s="19"/>
      <c r="N315" s="72">
        <f t="shared" si="48"/>
        <v>6.1933980921831111E-3</v>
      </c>
      <c r="O315" s="72">
        <f>AVERAGE(N$9:N315)</f>
        <v>1.1593722937589344E-2</v>
      </c>
      <c r="P315" s="71">
        <f t="shared" si="49"/>
        <v>0.13766571886776746</v>
      </c>
      <c r="Q315" s="83">
        <f t="shared" si="53"/>
        <v>1.6464999999999983E-2</v>
      </c>
      <c r="R315" s="64">
        <f t="shared" si="54"/>
        <v>6.7504505240541635E-2</v>
      </c>
      <c r="S315" s="92">
        <v>1.6465E-2</v>
      </c>
      <c r="T315" s="93" t="s">
        <v>108</v>
      </c>
    </row>
    <row r="316" spans="1:20" s="2" customFormat="1">
      <c r="A316" s="33">
        <f t="shared" si="60"/>
        <v>47664</v>
      </c>
      <c r="B316" s="2" t="s">
        <v>11</v>
      </c>
      <c r="C316" s="11">
        <f t="shared" si="62"/>
        <v>25.48935455283128</v>
      </c>
      <c r="E316" s="88">
        <f t="shared" si="47"/>
        <v>0.26064140000000002</v>
      </c>
      <c r="F316" s="57">
        <f t="shared" si="58"/>
        <v>4.499999685005452E-2</v>
      </c>
      <c r="G316" s="6">
        <v>28</v>
      </c>
      <c r="H316" s="21">
        <v>4.4999999999999998E-2</v>
      </c>
      <c r="I316" s="13">
        <f t="shared" si="61"/>
        <v>23.168126066185202</v>
      </c>
      <c r="J316" s="14">
        <f t="shared" si="55"/>
        <v>0.90893341446387299</v>
      </c>
      <c r="K316" s="12">
        <f t="shared" si="63"/>
        <v>4.0902000787783582E-2</v>
      </c>
      <c r="L316" s="13">
        <f>SUM(E313:E316)</f>
        <v>1.0305773999999999</v>
      </c>
      <c r="M316" s="20">
        <f>+(L316/L312)-1</f>
        <v>2.5989482829630539E-2</v>
      </c>
      <c r="N316" s="72">
        <f t="shared" si="48"/>
        <v>6.176343600352352E-3</v>
      </c>
      <c r="O316" s="72">
        <f>AVERAGE(N$9:N316)</f>
        <v>1.1576134043637276E-2</v>
      </c>
      <c r="P316" s="71">
        <f t="shared" si="49"/>
        <v>0.13671645518891906</v>
      </c>
      <c r="Q316" s="83">
        <f t="shared" si="53"/>
        <v>1.6464999999999983E-2</v>
      </c>
      <c r="R316" s="64">
        <f t="shared" si="54"/>
        <v>6.7504505240541635E-2</v>
      </c>
      <c r="S316" s="92">
        <v>1.6465E-2</v>
      </c>
      <c r="T316" s="93" t="s">
        <v>108</v>
      </c>
    </row>
    <row r="317" spans="1:20" s="2" customFormat="1">
      <c r="A317" s="33">
        <f t="shared" si="60"/>
        <v>47756</v>
      </c>
      <c r="B317" s="2" t="s">
        <v>11</v>
      </c>
      <c r="C317" s="11">
        <f t="shared" si="62"/>
        <v>25.646351475543646</v>
      </c>
      <c r="E317" s="88">
        <f t="shared" si="47"/>
        <v>0.26268530000000001</v>
      </c>
      <c r="F317" s="57">
        <f t="shared" si="58"/>
        <v>4.4999999886323985E-2</v>
      </c>
      <c r="G317" s="6">
        <v>28</v>
      </c>
      <c r="H317" s="21">
        <v>4.4999999999999998E-2</v>
      </c>
      <c r="I317" s="13">
        <f t="shared" si="61"/>
        <v>23.349804503429173</v>
      </c>
      <c r="J317" s="14">
        <f t="shared" si="55"/>
        <v>0.91045326761958867</v>
      </c>
      <c r="K317" s="12">
        <f t="shared" si="63"/>
        <v>4.0970396939384791E-2</v>
      </c>
      <c r="L317" s="19"/>
      <c r="M317" s="19"/>
      <c r="N317" s="72">
        <f t="shared" si="48"/>
        <v>6.159313386573384E-3</v>
      </c>
      <c r="O317" s="72">
        <f>AVERAGE(N$9:N317)</f>
        <v>1.1558603879698559E-2</v>
      </c>
      <c r="P317" s="71">
        <f t="shared" si="49"/>
        <v>0.13582009846510923</v>
      </c>
      <c r="Q317" s="83">
        <f t="shared" si="53"/>
        <v>1.6464999999999976E-2</v>
      </c>
      <c r="R317" s="64">
        <f t="shared" si="54"/>
        <v>6.7504505240541635E-2</v>
      </c>
      <c r="S317" s="92">
        <v>1.6465E-2</v>
      </c>
      <c r="T317" s="93" t="s">
        <v>108</v>
      </c>
    </row>
    <row r="318" spans="1:20" s="2" customFormat="1">
      <c r="A318" s="23">
        <f t="shared" si="60"/>
        <v>47848</v>
      </c>
      <c r="B318" s="2" t="s">
        <v>11</v>
      </c>
      <c r="C318" s="11">
        <f t="shared" si="62"/>
        <v>25.803893452588472</v>
      </c>
      <c r="E318" s="88">
        <f t="shared" ref="E318:E336" si="64">ROUND((AVERAGEA(C290:C317)*0.045/4),7)</f>
        <v>0.26472519999999999</v>
      </c>
      <c r="F318" s="57">
        <f t="shared" si="58"/>
        <v>4.5000001926520761E-2</v>
      </c>
      <c r="G318" s="6">
        <v>28</v>
      </c>
      <c r="H318" s="21">
        <v>4.4999999999999998E-2</v>
      </c>
      <c r="I318" s="13">
        <f t="shared" si="61"/>
        <v>23.531127881484302</v>
      </c>
      <c r="J318" s="14">
        <f t="shared" si="55"/>
        <v>0.9119216030216486</v>
      </c>
      <c r="K318" s="12">
        <f t="shared" si="63"/>
        <v>4.1036473892810087E-2</v>
      </c>
      <c r="L318" s="19"/>
      <c r="M318" s="19"/>
      <c r="N318" s="72">
        <f t="shared" si="48"/>
        <v>6.1428611861245042E-3</v>
      </c>
      <c r="O318" s="72">
        <f>AVERAGE(N$9:N318)</f>
        <v>1.1541133741977351E-2</v>
      </c>
      <c r="P318" s="71">
        <f t="shared" si="49"/>
        <v>0.13497425147570885</v>
      </c>
      <c r="Q318" s="83">
        <f t="shared" si="53"/>
        <v>1.646499999999998E-2</v>
      </c>
      <c r="R318" s="64">
        <f t="shared" si="54"/>
        <v>6.7504505240541635E-2</v>
      </c>
      <c r="S318" s="92">
        <v>1.6465E-2</v>
      </c>
      <c r="T318" s="93" t="s">
        <v>108</v>
      </c>
    </row>
    <row r="319" spans="1:20" s="2" customFormat="1">
      <c r="A319" s="23">
        <f t="shared" si="60"/>
        <v>47938</v>
      </c>
      <c r="B319" s="2" t="s">
        <v>11</v>
      </c>
      <c r="C319" s="11">
        <f t="shared" si="62"/>
        <v>25.962008458285339</v>
      </c>
      <c r="E319" s="88">
        <f t="shared" si="64"/>
        <v>0.26674609999999999</v>
      </c>
      <c r="F319" s="57">
        <f t="shared" si="58"/>
        <v>4.5000008160871852E-2</v>
      </c>
      <c r="G319" s="6">
        <v>28</v>
      </c>
      <c r="H319" s="21">
        <v>4.4999999999999998E-2</v>
      </c>
      <c r="I319" s="13">
        <f t="shared" si="61"/>
        <v>23.710760144433888</v>
      </c>
      <c r="J319" s="14">
        <f t="shared" si="55"/>
        <v>0.91328681995198246</v>
      </c>
      <c r="K319" s="12">
        <f t="shared" si="63"/>
        <v>4.1097914351055906E-2</v>
      </c>
      <c r="L319" s="19"/>
      <c r="M319" s="19"/>
      <c r="N319" s="72">
        <f t="shared" ref="N319:N336" si="65">+(C319/C318)-1</f>
        <v>6.1275638882707373E-3</v>
      </c>
      <c r="O319" s="72">
        <f>AVERAGE(N$9:N319)</f>
        <v>1.1523726764955786E-2</v>
      </c>
      <c r="P319" s="71">
        <f t="shared" ref="P319:P336" si="66">+C319/C299-1</f>
        <v>0.13419168931894099</v>
      </c>
      <c r="Q319" s="83">
        <f t="shared" si="53"/>
        <v>1.6464999999999931E-2</v>
      </c>
      <c r="R319" s="64">
        <f t="shared" si="54"/>
        <v>6.7504505240541635E-2</v>
      </c>
      <c r="S319" s="92">
        <v>1.6465E-2</v>
      </c>
      <c r="T319" s="93" t="s">
        <v>108</v>
      </c>
    </row>
    <row r="320" spans="1:20" s="2" customFormat="1">
      <c r="A320" s="33">
        <f t="shared" si="60"/>
        <v>48029</v>
      </c>
      <c r="B320" s="2" t="s">
        <v>11</v>
      </c>
      <c r="C320" s="11">
        <f t="shared" si="62"/>
        <v>26.120824627551009</v>
      </c>
      <c r="E320" s="88">
        <f t="shared" si="64"/>
        <v>0.26864830000000001</v>
      </c>
      <c r="F320" s="57">
        <f t="shared" si="58"/>
        <v>4.5000002359342137E-2</v>
      </c>
      <c r="G320" s="6">
        <v>28</v>
      </c>
      <c r="H320" s="21">
        <v>4.4999999999999998E-2</v>
      </c>
      <c r="I320" s="13">
        <f t="shared" si="61"/>
        <v>23.87984763687265</v>
      </c>
      <c r="J320" s="14">
        <f t="shared" si="55"/>
        <v>0.91420726479229597</v>
      </c>
      <c r="K320" s="12">
        <f t="shared" si="63"/>
        <v>4.1139329072581041E-2</v>
      </c>
      <c r="L320" s="13">
        <f>SUM(E317:E320)</f>
        <v>1.0628048999999999</v>
      </c>
      <c r="M320" s="20">
        <f>+(L320/L316)-1</f>
        <v>3.1271304804471933E-2</v>
      </c>
      <c r="N320" s="72">
        <f t="shared" si="65"/>
        <v>6.1172528127340087E-3</v>
      </c>
      <c r="O320" s="72">
        <f>AVERAGE(N$9:N320)</f>
        <v>1.1506398322801229E-2</v>
      </c>
      <c r="P320" s="71">
        <f t="shared" si="66"/>
        <v>0.13347612742624659</v>
      </c>
      <c r="Q320" s="83">
        <f t="shared" si="53"/>
        <v>1.6465000000000063E-2</v>
      </c>
      <c r="R320" s="64">
        <f t="shared" si="54"/>
        <v>6.7504505240541857E-2</v>
      </c>
      <c r="S320" s="92">
        <v>1.6465E-2</v>
      </c>
      <c r="T320" s="93" t="s">
        <v>108</v>
      </c>
    </row>
    <row r="321" spans="1:20" s="2" customFormat="1">
      <c r="A321" s="33">
        <f t="shared" si="60"/>
        <v>48121</v>
      </c>
      <c r="B321" s="2" t="s">
        <v>11</v>
      </c>
      <c r="C321" s="11">
        <f t="shared" si="62"/>
        <v>26.280518405043633</v>
      </c>
      <c r="E321" s="88">
        <f t="shared" si="64"/>
        <v>0.2703856</v>
      </c>
      <c r="F321" s="57">
        <f t="shared" si="58"/>
        <v>4.4999999228706684E-2</v>
      </c>
      <c r="G321" s="6">
        <v>28</v>
      </c>
      <c r="H321" s="21">
        <v>4.4999999999999998E-2</v>
      </c>
      <c r="I321" s="13">
        <f t="shared" si="61"/>
        <v>24.034275967499475</v>
      </c>
      <c r="J321" s="14">
        <f t="shared" si="55"/>
        <v>0.91452822950733459</v>
      </c>
      <c r="K321" s="12">
        <f t="shared" si="63"/>
        <v>4.1153769622460548E-2</v>
      </c>
      <c r="L321" s="19"/>
      <c r="M321" s="19"/>
      <c r="N321" s="72">
        <f t="shared" si="65"/>
        <v>6.113657580480325E-3</v>
      </c>
      <c r="O321" s="72">
        <f>AVERAGE(N$9:N321)</f>
        <v>1.1489169119151642E-2</v>
      </c>
      <c r="P321" s="71">
        <f t="shared" si="66"/>
        <v>0.1328318456120241</v>
      </c>
      <c r="Q321" s="83">
        <f t="shared" si="53"/>
        <v>1.6464999999999869E-2</v>
      </c>
      <c r="R321" s="64">
        <f t="shared" si="54"/>
        <v>6.7504505240541857E-2</v>
      </c>
      <c r="S321" s="92">
        <v>1.6465E-2</v>
      </c>
      <c r="T321" s="93" t="s">
        <v>108</v>
      </c>
    </row>
    <row r="322" spans="1:20" s="2" customFormat="1">
      <c r="A322" s="23">
        <f t="shared" si="60"/>
        <v>48213</v>
      </c>
      <c r="B322" s="2" t="s">
        <v>11</v>
      </c>
      <c r="C322" s="11">
        <f t="shared" si="62"/>
        <v>26.441103240582674</v>
      </c>
      <c r="E322" s="88">
        <f t="shared" si="64"/>
        <v>0.27212389999999997</v>
      </c>
      <c r="F322" s="57">
        <f t="shared" si="58"/>
        <v>4.4999994140817783E-2</v>
      </c>
      <c r="G322" s="6">
        <v>28</v>
      </c>
      <c r="H322" s="21">
        <v>4.4999999999999998E-2</v>
      </c>
      <c r="I322" s="13">
        <f t="shared" si="61"/>
        <v>24.188794260590068</v>
      </c>
      <c r="J322" s="14">
        <f t="shared" si="55"/>
        <v>0.91481788942392961</v>
      </c>
      <c r="K322" s="12">
        <f t="shared" si="63"/>
        <v>4.1166799663992122E-2</v>
      </c>
      <c r="L322" s="19"/>
      <c r="M322" s="19"/>
      <c r="N322" s="72">
        <f t="shared" si="65"/>
        <v>6.1104135414704608E-3</v>
      </c>
      <c r="O322" s="72">
        <f>AVERAGE(N$9:N322)</f>
        <v>1.1472039324318261E-2</v>
      </c>
      <c r="P322" s="71">
        <f t="shared" si="66"/>
        <v>0.13225895093962281</v>
      </c>
      <c r="Q322" s="83">
        <f t="shared" si="53"/>
        <v>1.6464999999999896E-2</v>
      </c>
      <c r="R322" s="64">
        <f t="shared" si="54"/>
        <v>6.7504505240541857E-2</v>
      </c>
      <c r="S322" s="92">
        <v>1.6465E-2</v>
      </c>
      <c r="T322" s="93" t="s">
        <v>108</v>
      </c>
    </row>
    <row r="323" spans="1:20" s="2" customFormat="1">
      <c r="A323" s="23">
        <f t="shared" si="60"/>
        <v>48304</v>
      </c>
      <c r="B323" s="2" t="s">
        <v>11</v>
      </c>
      <c r="C323" s="11">
        <f t="shared" si="62"/>
        <v>26.602592205438864</v>
      </c>
      <c r="E323" s="88">
        <f t="shared" si="64"/>
        <v>0.27386379999999999</v>
      </c>
      <c r="F323" s="57">
        <f t="shared" si="58"/>
        <v>4.5000005556358774E-2</v>
      </c>
      <c r="G323" s="6">
        <v>28</v>
      </c>
      <c r="H323" s="21">
        <v>4.4999999999999998E-2</v>
      </c>
      <c r="I323" s="13">
        <f t="shared" si="61"/>
        <v>24.343445883090684</v>
      </c>
      <c r="J323" s="14">
        <f t="shared" si="55"/>
        <v>0.91507796289542409</v>
      </c>
      <c r="K323" s="12">
        <f t="shared" si="63"/>
        <v>4.1178513414795559E-2</v>
      </c>
      <c r="L323" s="19"/>
      <c r="M323" s="19"/>
      <c r="N323" s="72">
        <f t="shared" si="65"/>
        <v>6.1074972321248922E-3</v>
      </c>
      <c r="O323" s="72">
        <f>AVERAGE(N$9:N323)</f>
        <v>1.1455009031962093E-2</v>
      </c>
      <c r="P323" s="71">
        <f t="shared" si="66"/>
        <v>0.13175770408635201</v>
      </c>
      <c r="Q323" s="83">
        <f t="shared" si="53"/>
        <v>1.6464999999999855E-2</v>
      </c>
      <c r="R323" s="64">
        <f t="shared" si="54"/>
        <v>6.7504505240541857E-2</v>
      </c>
      <c r="S323" s="92">
        <v>1.6465E-2</v>
      </c>
      <c r="T323" s="93" t="s">
        <v>108</v>
      </c>
    </row>
    <row r="324" spans="1:20" s="2" customFormat="1">
      <c r="A324" s="33">
        <f t="shared" si="60"/>
        <v>48395</v>
      </c>
      <c r="B324" s="2" t="s">
        <v>11</v>
      </c>
      <c r="C324" s="11">
        <f t="shared" si="62"/>
        <v>26.764998286101413</v>
      </c>
      <c r="E324" s="88">
        <f t="shared" si="64"/>
        <v>0.27560560000000001</v>
      </c>
      <c r="F324" s="57">
        <f t="shared" si="58"/>
        <v>4.5000004395877945E-2</v>
      </c>
      <c r="G324" s="6">
        <v>28</v>
      </c>
      <c r="H324" s="21">
        <v>4.4999999999999998E-2</v>
      </c>
      <c r="I324" s="13">
        <f t="shared" si="61"/>
        <v>24.498273162412918</v>
      </c>
      <c r="J324" s="14">
        <f t="shared" si="55"/>
        <v>0.91531009643794503</v>
      </c>
      <c r="K324" s="12">
        <f t="shared" si="63"/>
        <v>4.1188958363298993E-2</v>
      </c>
      <c r="L324" s="13">
        <f>SUM(E321:E324)</f>
        <v>1.0919789</v>
      </c>
      <c r="M324" s="20">
        <f>+(L324/L320)-1</f>
        <v>2.7450005170281067E-2</v>
      </c>
      <c r="N324" s="72">
        <f t="shared" si="65"/>
        <v>6.1048968239021395E-3</v>
      </c>
      <c r="O324" s="72">
        <f>AVERAGE(N$9:N324)</f>
        <v>1.143807829712646E-2</v>
      </c>
      <c r="P324" s="71">
        <f t="shared" si="66"/>
        <v>0.13134399506163352</v>
      </c>
      <c r="Q324" s="83">
        <f t="shared" si="53"/>
        <v>1.6464999999999941E-2</v>
      </c>
      <c r="R324" s="64">
        <f t="shared" si="54"/>
        <v>6.7504505240541635E-2</v>
      </c>
      <c r="S324" s="92">
        <v>1.6465E-2</v>
      </c>
      <c r="T324" s="93" t="s">
        <v>108</v>
      </c>
    </row>
    <row r="325" spans="1:20" s="2" customFormat="1">
      <c r="A325" s="33">
        <f t="shared" si="60"/>
        <v>48487</v>
      </c>
      <c r="B325" s="2" t="s">
        <v>11</v>
      </c>
      <c r="C325" s="11">
        <f t="shared" si="62"/>
        <v>26.928334082882071</v>
      </c>
      <c r="E325" s="88">
        <f t="shared" si="64"/>
        <v>0.27734989999999998</v>
      </c>
      <c r="F325" s="57">
        <f t="shared" si="58"/>
        <v>4.5000007008125217E-2</v>
      </c>
      <c r="G325" s="6">
        <v>28</v>
      </c>
      <c r="H325" s="21">
        <v>4.4999999999999998E-2</v>
      </c>
      <c r="I325" s="13">
        <f t="shared" si="61"/>
        <v>24.653320605032047</v>
      </c>
      <c r="J325" s="14">
        <f t="shared" si="55"/>
        <v>0.91551599624218061</v>
      </c>
      <c r="K325" s="12">
        <f t="shared" si="63"/>
        <v>4.1198226246948869E-2</v>
      </c>
      <c r="L325" s="19"/>
      <c r="M325" s="19"/>
      <c r="N325" s="72">
        <f t="shared" si="65"/>
        <v>6.1025894728143903E-3</v>
      </c>
      <c r="O325" s="72">
        <f>AVERAGE(N$9:N325)</f>
        <v>1.1421247102097083E-2</v>
      </c>
      <c r="P325" s="71">
        <f t="shared" si="66"/>
        <v>0.13102715388124064</v>
      </c>
      <c r="Q325" s="83">
        <f t="shared" si="53"/>
        <v>1.6464999999999914E-2</v>
      </c>
      <c r="R325" s="64">
        <f t="shared" si="54"/>
        <v>6.7504505240541635E-2</v>
      </c>
      <c r="S325" s="92">
        <v>1.6465E-2</v>
      </c>
      <c r="T325" s="93" t="s">
        <v>108</v>
      </c>
    </row>
    <row r="326" spans="1:20" s="2" customFormat="1">
      <c r="A326" s="23">
        <f t="shared" si="60"/>
        <v>48579</v>
      </c>
      <c r="B326" s="2" t="s">
        <v>11</v>
      </c>
      <c r="C326" s="11">
        <f t="shared" si="62"/>
        <v>27.09261200355672</v>
      </c>
      <c r="E326" s="88">
        <f t="shared" si="64"/>
        <v>0.27909709999999999</v>
      </c>
      <c r="F326" s="57">
        <f t="shared" si="58"/>
        <v>4.4999996728845616E-2</v>
      </c>
      <c r="G326" s="6">
        <v>28</v>
      </c>
      <c r="H326" s="21">
        <v>4.4999999999999998E-2</v>
      </c>
      <c r="I326" s="13">
        <f t="shared" si="61"/>
        <v>24.808632914508184</v>
      </c>
      <c r="J326" s="14">
        <f t="shared" si="55"/>
        <v>0.91569734624521637</v>
      </c>
      <c r="K326" s="12">
        <f t="shared" si="63"/>
        <v>4.1206377585647345E-2</v>
      </c>
      <c r="L326" s="19"/>
      <c r="M326" s="19"/>
      <c r="N326" s="72">
        <f t="shared" si="65"/>
        <v>6.1005601077668281E-3</v>
      </c>
      <c r="O326" s="72">
        <f>AVERAGE(N$9:N326)</f>
        <v>1.1404515381989127E-2</v>
      </c>
      <c r="P326" s="71">
        <f t="shared" si="66"/>
        <v>0.13079193267702016</v>
      </c>
      <c r="Q326" s="83">
        <f t="shared" si="53"/>
        <v>1.6464999999999865E-2</v>
      </c>
      <c r="R326" s="64">
        <f t="shared" si="54"/>
        <v>6.7504505240541635E-2</v>
      </c>
      <c r="S326" s="92">
        <v>1.6465E-2</v>
      </c>
      <c r="T326" s="93" t="s">
        <v>108</v>
      </c>
    </row>
    <row r="327" spans="1:20" s="2" customFormat="1">
      <c r="A327" s="23">
        <f t="shared" si="60"/>
        <v>48669</v>
      </c>
      <c r="B327" s="2" t="s">
        <v>11</v>
      </c>
      <c r="C327" s="11">
        <f t="shared" si="62"/>
        <v>27.257843960195277</v>
      </c>
      <c r="E327" s="88">
        <f t="shared" si="64"/>
        <v>0.28084789999999998</v>
      </c>
      <c r="F327" s="57">
        <f t="shared" si="58"/>
        <v>4.5000006941551887E-2</v>
      </c>
      <c r="G327" s="6">
        <v>28</v>
      </c>
      <c r="H327" s="21">
        <v>4.4999999999999998E-2</v>
      </c>
      <c r="I327" s="13">
        <f t="shared" si="61"/>
        <v>24.964253926874132</v>
      </c>
      <c r="J327" s="14">
        <f t="shared" si="55"/>
        <v>0.91585577947138874</v>
      </c>
      <c r="K327" s="12">
        <f t="shared" si="63"/>
        <v>4.1213516433672909E-2</v>
      </c>
      <c r="L327" s="19"/>
      <c r="M327" s="19"/>
      <c r="N327" s="72">
        <f t="shared" si="65"/>
        <v>6.098782820086468E-3</v>
      </c>
      <c r="O327" s="72">
        <f>AVERAGE(N$9:N327)</f>
        <v>1.1387882991512943E-2</v>
      </c>
      <c r="P327" s="71">
        <f t="shared" si="66"/>
        <v>0.13061673794679174</v>
      </c>
      <c r="Q327" s="83">
        <f t="shared" si="53"/>
        <v>1.6464999999999844E-2</v>
      </c>
      <c r="R327" s="64">
        <f t="shared" si="54"/>
        <v>6.7504505240541635E-2</v>
      </c>
      <c r="S327" s="92">
        <v>1.6465E-2</v>
      </c>
      <c r="T327" s="93" t="s">
        <v>108</v>
      </c>
    </row>
    <row r="328" spans="1:20" s="2" customFormat="1">
      <c r="A328" s="33">
        <f t="shared" si="60"/>
        <v>48760</v>
      </c>
      <c r="B328" s="2" t="s">
        <v>11</v>
      </c>
      <c r="C328" s="11">
        <f t="shared" si="62"/>
        <v>27.42404166099989</v>
      </c>
      <c r="E328" s="88">
        <f t="shared" si="64"/>
        <v>0.28260269999999998</v>
      </c>
      <c r="F328" s="57">
        <f t="shared" si="58"/>
        <v>4.5000005380688914E-2</v>
      </c>
      <c r="G328" s="6">
        <v>28</v>
      </c>
      <c r="H328" s="21">
        <v>4.4999999999999998E-2</v>
      </c>
      <c r="I328" s="13">
        <f t="shared" si="61"/>
        <v>25.12023699635154</v>
      </c>
      <c r="J328" s="14">
        <f t="shared" si="55"/>
        <v>0.91599324807310867</v>
      </c>
      <c r="K328" s="12">
        <f t="shared" si="63"/>
        <v>4.12197010919646E-2</v>
      </c>
      <c r="L328" s="13">
        <f>SUM(E325:E328)</f>
        <v>1.1198975999999998</v>
      </c>
      <c r="M328" s="20">
        <f>+(L328/L324)-1</f>
        <v>2.5567069107287566E-2</v>
      </c>
      <c r="N328" s="72">
        <f t="shared" si="65"/>
        <v>6.0972430925685384E-3</v>
      </c>
      <c r="O328" s="72">
        <f>AVERAGE(N$9:N328)</f>
        <v>1.1371349741828744E-2</v>
      </c>
      <c r="P328" s="71">
        <f t="shared" si="66"/>
        <v>0.13048111449831112</v>
      </c>
      <c r="Q328" s="83">
        <f t="shared" si="53"/>
        <v>1.6464999999999914E-2</v>
      </c>
      <c r="R328" s="64">
        <f t="shared" si="54"/>
        <v>6.7504505240541635E-2</v>
      </c>
      <c r="S328" s="92">
        <v>1.6465E-2</v>
      </c>
      <c r="T328" s="93" t="s">
        <v>108</v>
      </c>
    </row>
    <row r="329" spans="1:20" s="2" customFormat="1">
      <c r="A329" s="33">
        <f t="shared" si="60"/>
        <v>48852</v>
      </c>
      <c r="B329" s="2" t="s">
        <v>11</v>
      </c>
      <c r="C329" s="11">
        <f t="shared" si="62"/>
        <v>27.591216406948252</v>
      </c>
      <c r="E329" s="88">
        <f t="shared" si="64"/>
        <v>0.28436210000000001</v>
      </c>
      <c r="F329" s="57">
        <f t="shared" si="58"/>
        <v>4.4999992144629332E-2</v>
      </c>
      <c r="G329" s="6">
        <v>28</v>
      </c>
      <c r="H329" s="21">
        <v>4.4999999999999998E-2</v>
      </c>
      <c r="I329" s="13">
        <f t="shared" si="61"/>
        <v>25.276635523496473</v>
      </c>
      <c r="J329" s="14">
        <f t="shared" si="55"/>
        <v>0.91611167665413618</v>
      </c>
      <c r="K329" s="12">
        <f t="shared" si="63"/>
        <v>4.1225018253039335E-2</v>
      </c>
      <c r="L329" s="19"/>
      <c r="M329" s="19"/>
      <c r="N329" s="72">
        <f t="shared" si="65"/>
        <v>6.0959193402225775E-3</v>
      </c>
      <c r="O329" s="72">
        <f>AVERAGE(N$9:N329)</f>
        <v>1.1354915379206918E-2</v>
      </c>
      <c r="P329" s="71">
        <f t="shared" si="66"/>
        <v>0.13036164454837462</v>
      </c>
      <c r="Q329" s="83">
        <f t="shared" ref="Q329:Q336" si="67">((C329-C328+E329)/C328)</f>
        <v>1.6464999999999952E-2</v>
      </c>
      <c r="R329" s="64">
        <f t="shared" ref="R329:R336" si="68">+(1+Q329)*(1+Q328)*(1+Q327)*(1+Q326)-1</f>
        <v>6.7504505240541635E-2</v>
      </c>
      <c r="S329" s="92">
        <v>1.6465E-2</v>
      </c>
      <c r="T329" s="93" t="s">
        <v>108</v>
      </c>
    </row>
    <row r="330" spans="1:20" s="2" customFormat="1">
      <c r="A330" s="23">
        <f t="shared" si="60"/>
        <v>48944</v>
      </c>
      <c r="B330" s="2" t="s">
        <v>11</v>
      </c>
      <c r="C330" s="11">
        <f t="shared" si="62"/>
        <v>27.759378885088655</v>
      </c>
      <c r="E330" s="88">
        <f t="shared" si="64"/>
        <v>0.28612690000000002</v>
      </c>
      <c r="F330" s="57">
        <f t="shared" si="58"/>
        <v>4.5000000578522027E-2</v>
      </c>
      <c r="G330" s="6">
        <v>28</v>
      </c>
      <c r="H330" s="21">
        <v>4.4999999999999998E-2</v>
      </c>
      <c r="I330" s="13">
        <f t="shared" si="61"/>
        <v>25.433501895247979</v>
      </c>
      <c r="J330" s="14">
        <f t="shared" si="55"/>
        <v>0.91621293115135027</v>
      </c>
      <c r="K330" s="12">
        <f t="shared" si="63"/>
        <v>4.1229582431860125E-2</v>
      </c>
      <c r="L330" s="19"/>
      <c r="M330" s="19"/>
      <c r="N330" s="72">
        <f t="shared" si="65"/>
        <v>6.0947830519735291E-3</v>
      </c>
      <c r="O330" s="72">
        <f>AVERAGE(N$9:N330)</f>
        <v>1.1338579564526068E-2</v>
      </c>
      <c r="P330" s="71">
        <f t="shared" si="66"/>
        <v>0.13023971788294397</v>
      </c>
      <c r="Q330" s="83">
        <f t="shared" si="67"/>
        <v>1.6464999999999983E-2</v>
      </c>
      <c r="R330" s="64">
        <f t="shared" si="68"/>
        <v>6.7504505240541635E-2</v>
      </c>
      <c r="S330" s="92">
        <v>1.6465E-2</v>
      </c>
      <c r="T330" s="93" t="s">
        <v>108</v>
      </c>
    </row>
    <row r="331" spans="1:20" s="2" customFormat="1">
      <c r="A331" s="23">
        <f t="shared" si="60"/>
        <v>49034</v>
      </c>
      <c r="B331" s="2" t="s">
        <v>11</v>
      </c>
      <c r="C331" s="11">
        <f t="shared" si="62"/>
        <v>27.928539558431638</v>
      </c>
      <c r="E331" s="88">
        <f t="shared" si="64"/>
        <v>0.28789749999999997</v>
      </c>
      <c r="F331" s="57">
        <f t="shared" si="58"/>
        <v>4.4999998742603485E-2</v>
      </c>
      <c r="G331" s="6">
        <v>28</v>
      </c>
      <c r="H331" s="21">
        <v>4.4999999999999998E-2</v>
      </c>
      <c r="I331" s="13">
        <f t="shared" si="61"/>
        <v>25.590889603953229</v>
      </c>
      <c r="J331" s="14">
        <f t="shared" si="55"/>
        <v>0.91629888309814356</v>
      </c>
      <c r="K331" s="12">
        <f t="shared" si="63"/>
        <v>4.1233448587265437E-2</v>
      </c>
      <c r="L331" s="19"/>
      <c r="M331" s="19"/>
      <c r="N331" s="72">
        <f t="shared" si="65"/>
        <v>6.0938205441567472E-3</v>
      </c>
      <c r="O331" s="72">
        <f>AVERAGE(N$9:N331)</f>
        <v>1.1322341920500158E-2</v>
      </c>
      <c r="P331" s="71">
        <f t="shared" si="66"/>
        <v>0.13010738056358084</v>
      </c>
      <c r="Q331" s="83">
        <f t="shared" si="67"/>
        <v>1.6464999999999935E-2</v>
      </c>
      <c r="R331" s="64">
        <f t="shared" si="68"/>
        <v>6.7504505240541635E-2</v>
      </c>
      <c r="S331" s="92">
        <v>1.6465E-2</v>
      </c>
      <c r="T331" s="93" t="s">
        <v>108</v>
      </c>
    </row>
    <row r="332" spans="1:20" s="2" customFormat="1">
      <c r="A332" s="33">
        <f t="shared" si="60"/>
        <v>49125</v>
      </c>
      <c r="B332" s="2" t="s">
        <v>11</v>
      </c>
      <c r="C332" s="11">
        <f t="shared" si="62"/>
        <v>28.098708362261213</v>
      </c>
      <c r="E332" s="88">
        <f t="shared" si="64"/>
        <v>0.2896746</v>
      </c>
      <c r="F332" s="57">
        <f t="shared" si="58"/>
        <v>4.4999999949906618E-2</v>
      </c>
      <c r="G332" s="6">
        <v>28</v>
      </c>
      <c r="H332" s="21">
        <v>4.4999999999999998E-2</v>
      </c>
      <c r="I332" s="13">
        <f t="shared" si="61"/>
        <v>25.748853361996602</v>
      </c>
      <c r="J332" s="14">
        <f t="shared" si="55"/>
        <v>0.91637142284373996</v>
      </c>
      <c r="K332" s="12">
        <f t="shared" si="63"/>
        <v>4.1236713982064153E-2</v>
      </c>
      <c r="L332" s="13">
        <f>SUM(E329:E332)</f>
        <v>1.1480611000000001</v>
      </c>
      <c r="M332" s="20">
        <f>+(L332/L328)-1</f>
        <v>2.5148281414300921E-2</v>
      </c>
      <c r="N332" s="72">
        <f t="shared" si="65"/>
        <v>6.0930076015450751E-3</v>
      </c>
      <c r="O332" s="72">
        <f>AVERAGE(N$9:N332)</f>
        <v>1.1306201999762643E-2</v>
      </c>
      <c r="P332" s="71">
        <f t="shared" si="66"/>
        <v>0.12996546786983676</v>
      </c>
      <c r="Q332" s="83">
        <f t="shared" si="67"/>
        <v>1.6464999999999955E-2</v>
      </c>
      <c r="R332" s="64">
        <f t="shared" si="68"/>
        <v>6.7504505240541635E-2</v>
      </c>
      <c r="S332" s="92">
        <v>1.6465E-2</v>
      </c>
      <c r="T332" s="93" t="s">
        <v>108</v>
      </c>
    </row>
    <row r="333" spans="1:20" s="2" customFormat="1">
      <c r="A333" s="33">
        <f t="shared" si="60"/>
        <v>49217</v>
      </c>
      <c r="B333" s="2" t="s">
        <v>11</v>
      </c>
      <c r="C333" s="11">
        <f t="shared" si="62"/>
        <v>28.269894695445846</v>
      </c>
      <c r="E333" s="88">
        <f t="shared" si="64"/>
        <v>0.29145890000000002</v>
      </c>
      <c r="F333" s="57">
        <f t="shared" si="58"/>
        <v>4.4999994824190398E-2</v>
      </c>
      <c r="G333" s="6">
        <v>28</v>
      </c>
      <c r="H333" s="21">
        <v>4.4999999999999998E-2</v>
      </c>
      <c r="I333" s="13">
        <f t="shared" si="61"/>
        <v>25.907460757601871</v>
      </c>
      <c r="J333" s="14">
        <f t="shared" si="55"/>
        <v>0.91643287096415849</v>
      </c>
      <c r="K333" s="12">
        <f t="shared" si="63"/>
        <v>4.1239474450105083E-2</v>
      </c>
      <c r="L333" s="19"/>
      <c r="M333" s="19"/>
      <c r="N333" s="72">
        <f t="shared" si="65"/>
        <v>6.0923203649656532E-3</v>
      </c>
      <c r="O333" s="72">
        <f>AVERAGE(N$9:N333)</f>
        <v>1.1290159287040189E-2</v>
      </c>
      <c r="P333" s="71">
        <f t="shared" si="66"/>
        <v>0.12981945279175666</v>
      </c>
      <c r="Q333" s="83">
        <f t="shared" si="67"/>
        <v>1.6465000000000056E-2</v>
      </c>
      <c r="R333" s="64">
        <f t="shared" si="68"/>
        <v>6.7504505240541635E-2</v>
      </c>
      <c r="S333" s="92">
        <v>1.6465E-2</v>
      </c>
      <c r="T333" s="93" t="s">
        <v>108</v>
      </c>
    </row>
    <row r="334" spans="1:20" s="2" customFormat="1">
      <c r="A334" s="23">
        <f t="shared" si="60"/>
        <v>49309</v>
      </c>
      <c r="B334" s="2" t="s">
        <v>11</v>
      </c>
      <c r="C334" s="11">
        <f t="shared" si="62"/>
        <v>28.442107111606362</v>
      </c>
      <c r="E334" s="88">
        <f t="shared" si="64"/>
        <v>0.2932514</v>
      </c>
      <c r="F334" s="57">
        <f t="shared" si="58"/>
        <v>4.5000006013797243E-2</v>
      </c>
      <c r="G334" s="6">
        <v>28</v>
      </c>
      <c r="H334" s="21">
        <v>4.4999999999999998E-2</v>
      </c>
      <c r="I334" s="13">
        <f t="shared" si="61"/>
        <v>26.06678762754721</v>
      </c>
      <c r="J334" s="14">
        <f t="shared" si="55"/>
        <v>0.91648581187257205</v>
      </c>
      <c r="K334" s="12">
        <f t="shared" si="63"/>
        <v>4.1241867045825588E-2</v>
      </c>
      <c r="L334" s="19"/>
      <c r="M334" s="19"/>
      <c r="N334" s="72">
        <f t="shared" si="65"/>
        <v>6.0917247133664976E-3</v>
      </c>
      <c r="O334" s="72">
        <f>AVERAGE(N$9:N334)</f>
        <v>1.1274213168716036E-2</v>
      </c>
      <c r="P334" s="71">
        <f t="shared" si="66"/>
        <v>0.12968794691692742</v>
      </c>
      <c r="Q334" s="83">
        <f t="shared" si="67"/>
        <v>1.6465E-2</v>
      </c>
      <c r="R334" s="64">
        <f t="shared" si="68"/>
        <v>6.7504505240541635E-2</v>
      </c>
      <c r="S334" s="92">
        <v>1.6465E-2</v>
      </c>
      <c r="T334" s="93" t="s">
        <v>108</v>
      </c>
    </row>
    <row r="335" spans="1:20" s="2" customFormat="1">
      <c r="A335" s="23">
        <f t="shared" si="60"/>
        <v>49399</v>
      </c>
      <c r="B335" s="2" t="s">
        <v>11</v>
      </c>
      <c r="C335" s="11">
        <f t="shared" si="62"/>
        <v>28.615353805198957</v>
      </c>
      <c r="E335" s="88">
        <f t="shared" si="64"/>
        <v>0.2950526</v>
      </c>
      <c r="F335" s="57">
        <f t="shared" si="58"/>
        <v>4.4999996867104486E-2</v>
      </c>
      <c r="G335" s="6">
        <v>28</v>
      </c>
      <c r="H335" s="21">
        <v>4.4999999999999998E-2</v>
      </c>
      <c r="I335" s="13">
        <f t="shared" si="61"/>
        <v>26.226899603691916</v>
      </c>
      <c r="J335" s="14">
        <f t="shared" si="55"/>
        <v>0.91653242459392215</v>
      </c>
      <c r="K335" s="12">
        <f t="shared" si="63"/>
        <v>4.1243956235326173E-2</v>
      </c>
      <c r="L335" s="19"/>
      <c r="M335" s="19"/>
      <c r="N335" s="72">
        <f t="shared" si="65"/>
        <v>6.0912045972114637E-3</v>
      </c>
      <c r="O335" s="72">
        <f>AVERAGE(N$9:N335)</f>
        <v>1.1258362989598286E-2</v>
      </c>
      <c r="P335" s="71">
        <f t="shared" si="66"/>
        <v>0.12957321076407458</v>
      </c>
      <c r="Q335" s="83">
        <f t="shared" si="67"/>
        <v>1.6464999999999889E-2</v>
      </c>
      <c r="R335" s="64">
        <f t="shared" si="68"/>
        <v>6.7504505240541635E-2</v>
      </c>
      <c r="S335" s="92">
        <v>1.6465E-2</v>
      </c>
      <c r="T335" s="93" t="s">
        <v>108</v>
      </c>
    </row>
    <row r="336" spans="1:20" s="2" customFormat="1">
      <c r="A336" s="33">
        <f t="shared" si="60"/>
        <v>49490</v>
      </c>
      <c r="B336" s="2" t="s">
        <v>11</v>
      </c>
      <c r="C336" s="11">
        <f>+C335*(1+S336)-E336</f>
        <v>28.789642305601557</v>
      </c>
      <c r="E336" s="88">
        <f t="shared" si="64"/>
        <v>0.2968633</v>
      </c>
      <c r="F336" s="57">
        <f t="shared" si="58"/>
        <v>4.5000003272420874E-2</v>
      </c>
      <c r="G336" s="6">
        <v>28</v>
      </c>
      <c r="H336" s="21">
        <v>4.4999999999999998E-2</v>
      </c>
      <c r="I336" s="13">
        <f t="shared" si="61"/>
        <v>26.387846969952417</v>
      </c>
      <c r="J336" s="14">
        <f t="shared" si="55"/>
        <v>0.91657432523286941</v>
      </c>
      <c r="K336" s="12">
        <f t="shared" si="63"/>
        <v>4.1245847634896075E-2</v>
      </c>
      <c r="L336" s="13">
        <f>SUM(E333:E336)</f>
        <v>1.1766262000000001</v>
      </c>
      <c r="M336" s="20">
        <f>+(L336/L332)-1</f>
        <v>2.4881167038931951E-2</v>
      </c>
      <c r="N336" s="72">
        <f t="shared" si="65"/>
        <v>6.0907337225002411E-3</v>
      </c>
      <c r="O336" s="72">
        <f>AVERAGE(N$9:N336)</f>
        <v>1.1242608022320548E-2</v>
      </c>
      <c r="P336" s="71">
        <f t="shared" si="66"/>
        <v>0.12947710174182081</v>
      </c>
      <c r="Q336" s="83">
        <f t="shared" si="67"/>
        <v>1.6464999999999973E-2</v>
      </c>
      <c r="R336" s="64">
        <f t="shared" si="68"/>
        <v>6.7504505240541635E-2</v>
      </c>
      <c r="S336" s="92">
        <v>1.6465E-2</v>
      </c>
      <c r="T336" s="93" t="s">
        <v>108</v>
      </c>
    </row>
    <row r="337" spans="1:20" s="2" customFormat="1">
      <c r="A337" s="33">
        <f t="shared" si="60"/>
        <v>49582</v>
      </c>
      <c r="B337" s="2" t="s">
        <v>11</v>
      </c>
      <c r="C337" s="11">
        <f t="shared" ref="C337:C344" si="69">+C336*(1+S337)-E337</f>
        <v>28.964980066163285</v>
      </c>
      <c r="E337" s="88">
        <f t="shared" ref="E337:E343" si="70">ROUND((AVERAGEA(C309:C336)*0.045/4),7)</f>
        <v>0.2986837</v>
      </c>
      <c r="F337" s="57">
        <f t="shared" ref="F337:F344" si="71">+(4*E337)/AVERAGE(C309:C336)</f>
        <v>4.4999995136347067E-2</v>
      </c>
      <c r="G337" s="6">
        <v>28</v>
      </c>
      <c r="H337" s="21">
        <v>4.4999999999999998E-2</v>
      </c>
      <c r="I337" s="13">
        <f t="shared" ref="I337:I344" si="72">AVERAGEA(C309:C336)</f>
        <v>26.549665091741254</v>
      </c>
      <c r="J337" s="14">
        <f t="shared" ref="J337:J344" si="73">+I337/C337</f>
        <v>0.91661257943541319</v>
      </c>
      <c r="K337" s="12">
        <f t="shared" ref="K337:K344" si="74">+E337*4/C337</f>
        <v>4.1247561616508138E-2</v>
      </c>
      <c r="L337" s="13"/>
      <c r="M337" s="20"/>
      <c r="N337" s="72">
        <f t="shared" ref="N337:N344" si="75">+(C337/C336)-1</f>
        <v>6.0903070173821128E-3</v>
      </c>
      <c r="O337" s="72">
        <f>AVERAGE(N$9:N337)</f>
        <v>1.1226947532943834E-2</v>
      </c>
      <c r="P337" s="71">
        <f t="shared" ref="P337:P344" si="76">+C337/C317-1</f>
        <v>0.12939963775292873</v>
      </c>
      <c r="Q337" s="83">
        <f t="shared" ref="Q337:Q344" si="77">((C337-C336+E337)/C336)</f>
        <v>1.6464999999999948E-2</v>
      </c>
      <c r="R337" s="64">
        <f t="shared" ref="R337:R344" si="78">+(1+Q337)*(1+Q336)*(1+Q335)*(1+Q334)-1</f>
        <v>6.7504505240541635E-2</v>
      </c>
      <c r="S337" s="92">
        <v>1.6465E-2</v>
      </c>
      <c r="T337" s="93" t="s">
        <v>108</v>
      </c>
    </row>
    <row r="338" spans="1:20" s="2" customFormat="1">
      <c r="A338" s="33">
        <f t="shared" si="60"/>
        <v>49674</v>
      </c>
      <c r="B338" s="2" t="s">
        <v>11</v>
      </c>
      <c r="C338" s="11">
        <f t="shared" si="69"/>
        <v>29.141374262952663</v>
      </c>
      <c r="E338" s="88">
        <f t="shared" si="70"/>
        <v>0.30051420000000001</v>
      </c>
      <c r="F338" s="57">
        <f t="shared" si="71"/>
        <v>4.500000267516395E-2</v>
      </c>
      <c r="G338" s="6">
        <v>28</v>
      </c>
      <c r="H338" s="21">
        <v>4.4999999999999998E-2</v>
      </c>
      <c r="I338" s="13">
        <f t="shared" si="72"/>
        <v>26.712371745333915</v>
      </c>
      <c r="J338" s="14">
        <f t="shared" si="73"/>
        <v>0.91664763316578612</v>
      </c>
      <c r="K338" s="12">
        <f t="shared" si="74"/>
        <v>4.124914594464308E-2</v>
      </c>
      <c r="L338" s="13"/>
      <c r="M338" s="20"/>
      <c r="N338" s="72">
        <f t="shared" si="75"/>
        <v>6.0899125905300444E-3</v>
      </c>
      <c r="O338" s="72">
        <f>AVERAGE(N$9:N338)</f>
        <v>1.1211380760391066E-2</v>
      </c>
      <c r="P338" s="71">
        <f t="shared" si="76"/>
        <v>0.12934020272934421</v>
      </c>
      <c r="Q338" s="83">
        <f t="shared" si="77"/>
        <v>1.646499999999998E-2</v>
      </c>
      <c r="R338" s="64">
        <f t="shared" si="78"/>
        <v>6.7504505240541635E-2</v>
      </c>
      <c r="S338" s="92">
        <v>1.6465E-2</v>
      </c>
      <c r="T338" s="93" t="s">
        <v>108</v>
      </c>
    </row>
    <row r="339" spans="1:20" s="2" customFormat="1">
      <c r="A339" s="33">
        <f t="shared" si="60"/>
        <v>49765</v>
      </c>
      <c r="B339" s="2" t="s">
        <v>11</v>
      </c>
      <c r="C339" s="11">
        <f t="shared" si="69"/>
        <v>29.31883229019218</v>
      </c>
      <c r="E339" s="88">
        <f t="shared" si="70"/>
        <v>0.30235469999999998</v>
      </c>
      <c r="F339" s="57">
        <f t="shared" si="71"/>
        <v>4.5000004900006108E-2</v>
      </c>
      <c r="G339" s="6">
        <v>28</v>
      </c>
      <c r="H339" s="21">
        <v>4.4999999999999998E-2</v>
      </c>
      <c r="I339" s="13">
        <f t="shared" si="72"/>
        <v>26.875970406835126</v>
      </c>
      <c r="J339" s="14">
        <f t="shared" si="73"/>
        <v>0.9166794277760425</v>
      </c>
      <c r="K339" s="12">
        <f t="shared" si="74"/>
        <v>4.1250578741656711E-2</v>
      </c>
      <c r="L339" s="13"/>
      <c r="M339" s="20"/>
      <c r="N339" s="72">
        <f t="shared" si="75"/>
        <v>6.0895558884166423E-3</v>
      </c>
      <c r="O339" s="72">
        <f>AVERAGE(N$9:N339)</f>
        <v>1.1195906969237064E-2</v>
      </c>
      <c r="P339" s="71">
        <f t="shared" si="76"/>
        <v>0.12929754018455242</v>
      </c>
      <c r="Q339" s="83">
        <f t="shared" si="77"/>
        <v>1.6465000000000046E-2</v>
      </c>
      <c r="R339" s="64">
        <f t="shared" si="78"/>
        <v>6.7504505240541635E-2</v>
      </c>
      <c r="S339" s="92">
        <v>1.6465E-2</v>
      </c>
      <c r="T339" s="93" t="s">
        <v>108</v>
      </c>
    </row>
    <row r="340" spans="1:20" s="2" customFormat="1">
      <c r="A340" s="33">
        <f t="shared" si="60"/>
        <v>49856</v>
      </c>
      <c r="B340" s="2" t="s">
        <v>11</v>
      </c>
      <c r="C340" s="11">
        <f t="shared" si="69"/>
        <v>29.497361663850196</v>
      </c>
      <c r="E340" s="88">
        <f t="shared" si="70"/>
        <v>0.30420520000000001</v>
      </c>
      <c r="F340" s="57">
        <f t="shared" si="71"/>
        <v>4.5000006648007296E-2</v>
      </c>
      <c r="G340" s="6">
        <v>28</v>
      </c>
      <c r="H340" s="21">
        <v>4.4999999999999998E-2</v>
      </c>
      <c r="I340" s="13">
        <f t="shared" si="72"/>
        <v>27.040458227440809</v>
      </c>
      <c r="J340" s="14">
        <f t="shared" si="73"/>
        <v>0.91670768849064943</v>
      </c>
      <c r="K340" s="12">
        <f t="shared" si="74"/>
        <v>4.1251852076358626E-2</v>
      </c>
      <c r="L340" s="13">
        <f>SUM(E337:E340)</f>
        <v>1.2057578</v>
      </c>
      <c r="M340" s="20">
        <f>+(L340/L336)-1</f>
        <v>2.4758585181937853E-2</v>
      </c>
      <c r="N340" s="72">
        <f t="shared" si="75"/>
        <v>6.089238885470083E-3</v>
      </c>
      <c r="O340" s="72">
        <f>AVERAGE(N$9:N340)</f>
        <v>1.1180525438864271E-2</v>
      </c>
      <c r="P340" s="71">
        <f t="shared" si="76"/>
        <v>0.12926609647452603</v>
      </c>
      <c r="Q340" s="83">
        <f t="shared" si="77"/>
        <v>1.6465000000000053E-2</v>
      </c>
      <c r="R340" s="64">
        <f t="shared" si="78"/>
        <v>6.7504505240541635E-2</v>
      </c>
      <c r="S340" s="92">
        <v>1.6465E-2</v>
      </c>
      <c r="T340" s="93" t="s">
        <v>108</v>
      </c>
    </row>
    <row r="341" spans="1:20" s="2" customFormat="1">
      <c r="A341" s="33">
        <f t="shared" si="60"/>
        <v>49948</v>
      </c>
      <c r="B341" s="2" t="s">
        <v>11</v>
      </c>
      <c r="C341" s="11">
        <f t="shared" si="69"/>
        <v>29.676970123645489</v>
      </c>
      <c r="E341" s="88">
        <f t="shared" si="70"/>
        <v>0.30606559999999999</v>
      </c>
      <c r="F341" s="57">
        <f t="shared" si="71"/>
        <v>4.4999997199371478E-2</v>
      </c>
      <c r="G341" s="6">
        <v>28</v>
      </c>
      <c r="H341" s="21">
        <v>4.4999999999999998E-2</v>
      </c>
      <c r="I341" s="13">
        <f t="shared" si="72"/>
        <v>27.205832804298474</v>
      </c>
      <c r="J341" s="14">
        <f t="shared" si="73"/>
        <v>0.91673215597645841</v>
      </c>
      <c r="K341" s="12">
        <f t="shared" si="74"/>
        <v>4.1252944451514409E-2</v>
      </c>
      <c r="L341" s="13"/>
      <c r="M341" s="20"/>
      <c r="N341" s="72">
        <f t="shared" si="75"/>
        <v>6.0889669334531771E-3</v>
      </c>
      <c r="O341" s="72">
        <f>AVERAGE(N$9:N341)</f>
        <v>1.1165235473382556E-2</v>
      </c>
      <c r="P341" s="71">
        <f t="shared" si="76"/>
        <v>0.12923838359101869</v>
      </c>
      <c r="Q341" s="83">
        <f t="shared" si="77"/>
        <v>1.6464999999999997E-2</v>
      </c>
      <c r="R341" s="64">
        <f t="shared" si="78"/>
        <v>6.7504505240541635E-2</v>
      </c>
      <c r="S341" s="92">
        <v>1.6465E-2</v>
      </c>
      <c r="T341" s="93" t="s">
        <v>108</v>
      </c>
    </row>
    <row r="342" spans="1:20" s="2" customFormat="1">
      <c r="A342" s="33">
        <f t="shared" si="60"/>
        <v>50040</v>
      </c>
      <c r="B342" s="2" t="s">
        <v>11</v>
      </c>
      <c r="C342" s="11">
        <f t="shared" si="69"/>
        <v>29.857665336731312</v>
      </c>
      <c r="E342" s="88">
        <f t="shared" si="70"/>
        <v>0.30793609999999999</v>
      </c>
      <c r="F342" s="57">
        <f t="shared" si="71"/>
        <v>4.5000003107060503E-2</v>
      </c>
      <c r="G342" s="6">
        <v>28</v>
      </c>
      <c r="H342" s="21">
        <v>4.4999999999999998E-2</v>
      </c>
      <c r="I342" s="13">
        <f t="shared" si="72"/>
        <v>27.37209588784982</v>
      </c>
      <c r="J342" s="14">
        <f t="shared" si="73"/>
        <v>0.91675271924815538</v>
      </c>
      <c r="K342" s="12">
        <f t="shared" si="74"/>
        <v>4.125387521457316E-2</v>
      </c>
      <c r="L342" s="13"/>
      <c r="M342" s="20"/>
      <c r="N342" s="72">
        <f t="shared" si="75"/>
        <v>6.0887352156564489E-3</v>
      </c>
      <c r="O342" s="72">
        <f>AVERAGE(N$9:N342)</f>
        <v>1.1150036370814515E-2</v>
      </c>
      <c r="P342" s="71">
        <f t="shared" si="76"/>
        <v>0.12921405226786398</v>
      </c>
      <c r="Q342" s="83">
        <f t="shared" si="77"/>
        <v>1.6464999999999994E-2</v>
      </c>
      <c r="R342" s="64">
        <f t="shared" si="78"/>
        <v>6.7504505240541635E-2</v>
      </c>
      <c r="S342" s="92">
        <v>1.6465E-2</v>
      </c>
      <c r="T342" s="93" t="s">
        <v>108</v>
      </c>
    </row>
    <row r="343" spans="1:20" s="2" customFormat="1">
      <c r="A343" s="33">
        <f t="shared" si="60"/>
        <v>50130</v>
      </c>
      <c r="B343" s="2" t="s">
        <v>11</v>
      </c>
      <c r="C343" s="11">
        <f t="shared" si="69"/>
        <v>30.039455096500593</v>
      </c>
      <c r="E343" s="88">
        <f t="shared" si="70"/>
        <v>0.3098167</v>
      </c>
      <c r="F343" s="57">
        <f t="shared" si="71"/>
        <v>4.4999997141392481E-2</v>
      </c>
      <c r="G343" s="6">
        <v>28</v>
      </c>
      <c r="H343" s="21">
        <v>4.4999999999999998E-2</v>
      </c>
      <c r="I343" s="13">
        <f t="shared" si="72"/>
        <v>27.539263971643269</v>
      </c>
      <c r="J343" s="14">
        <f t="shared" si="73"/>
        <v>0.91676975774608571</v>
      </c>
      <c r="K343" s="12">
        <f t="shared" si="74"/>
        <v>4.1254636477888934E-2</v>
      </c>
      <c r="L343" s="13"/>
      <c r="M343" s="20"/>
      <c r="N343" s="72">
        <f t="shared" si="75"/>
        <v>6.0885456956891737E-3</v>
      </c>
      <c r="O343" s="72">
        <f>AVERAGE(N$9:N343)</f>
        <v>1.113492744342608E-2</v>
      </c>
      <c r="P343" s="71">
        <f t="shared" si="76"/>
        <v>0.12919278183571392</v>
      </c>
      <c r="Q343" s="83">
        <f t="shared" si="77"/>
        <v>1.6464999999999983E-2</v>
      </c>
      <c r="R343" s="64">
        <f t="shared" si="78"/>
        <v>6.7504505240541635E-2</v>
      </c>
      <c r="S343" s="92">
        <v>1.6465E-2</v>
      </c>
      <c r="T343" s="93" t="s">
        <v>108</v>
      </c>
    </row>
    <row r="344" spans="1:20" s="2" customFormat="1">
      <c r="A344" s="33">
        <f t="shared" si="60"/>
        <v>50221</v>
      </c>
      <c r="B344" s="2" t="s">
        <v>11</v>
      </c>
      <c r="C344" s="11">
        <f t="shared" si="69"/>
        <v>30.222346924664471</v>
      </c>
      <c r="E344" s="88">
        <f>ROUND((AVERAGEA(C316:C343)*0.045/4),7)</f>
        <v>0.31170779999999998</v>
      </c>
      <c r="F344" s="57">
        <f t="shared" si="71"/>
        <v>4.5000007170349909E-2</v>
      </c>
      <c r="G344" s="6">
        <v>28</v>
      </c>
      <c r="H344" s="21">
        <v>4.4999999999999998E-2</v>
      </c>
      <c r="I344" s="13">
        <f t="shared" si="72"/>
        <v>27.707355585079227</v>
      </c>
      <c r="J344" s="14">
        <f t="shared" si="73"/>
        <v>0.91678371815880522</v>
      </c>
      <c r="K344" s="12">
        <f t="shared" si="74"/>
        <v>4.1255273890806292E-2</v>
      </c>
      <c r="L344" s="13">
        <f>SUM(E341:E344)</f>
        <v>1.2355262</v>
      </c>
      <c r="M344" s="20">
        <f>+(L344/L340)-1</f>
        <v>2.4688540269032444E-2</v>
      </c>
      <c r="N344" s="72">
        <f t="shared" si="75"/>
        <v>6.0883870088970227E-3</v>
      </c>
      <c r="O344" s="72">
        <f>AVERAGE(N$9:N344)</f>
        <v>1.1119907977847125E-2</v>
      </c>
      <c r="P344" s="71">
        <f t="shared" si="76"/>
        <v>0.12917425219333567</v>
      </c>
      <c r="Q344" s="83">
        <f t="shared" si="77"/>
        <v>1.6464999999999876E-2</v>
      </c>
      <c r="R344" s="64">
        <f t="shared" si="78"/>
        <v>6.7504505240541635E-2</v>
      </c>
      <c r="S344" s="92">
        <v>1.6465E-2</v>
      </c>
      <c r="T344" s="93" t="s">
        <v>108</v>
      </c>
    </row>
    <row r="345" spans="1:20" s="2" customFormat="1">
      <c r="A345" s="33">
        <f t="shared" si="60"/>
        <v>50313</v>
      </c>
      <c r="B345" s="2" t="s">
        <v>11</v>
      </c>
      <c r="C345" s="11">
        <f t="shared" ref="C345:C356" si="79">+C344*(1+S345)-E345</f>
        <v>30.406348466779068</v>
      </c>
      <c r="E345" s="88">
        <f t="shared" ref="E345:E356" si="80">ROUND((AVERAGEA(C317:C344)*0.045/4),7)</f>
        <v>0.31360939999999998</v>
      </c>
      <c r="F345" s="57">
        <f t="shared" ref="F345:F356" si="81">+(4*E345)/AVERAGE(C317:C344)</f>
        <v>4.5000000135890304E-2</v>
      </c>
      <c r="G345" s="6">
        <v>28</v>
      </c>
      <c r="H345" s="21">
        <v>4.4999999999999998E-2</v>
      </c>
      <c r="I345" s="13">
        <f t="shared" ref="I345:I359" si="82">AVERAGEA(C317:C344)</f>
        <v>27.876391026930413</v>
      </c>
      <c r="J345" s="14">
        <f t="shared" ref="J345:J356" si="83">+I345/C345</f>
        <v>0.91679509157066985</v>
      </c>
      <c r="K345" s="12">
        <f t="shared" ref="K345:K356" si="84">+E345*4/C345</f>
        <v>4.1255779245263711E-2</v>
      </c>
      <c r="L345" s="13"/>
      <c r="M345" s="20"/>
      <c r="N345" s="72">
        <f t="shared" ref="N345:N356" si="85">+(C345/C344)-1</f>
        <v>6.0882611986838864E-3</v>
      </c>
      <c r="O345" s="72">
        <f>AVERAGE(N$9:N345)</f>
        <v>1.1104977275238331E-2</v>
      </c>
      <c r="P345" s="71">
        <f t="shared" ref="P345:P356" si="86">+C345/C325-1</f>
        <v>0.12915817121074413</v>
      </c>
      <c r="Q345" s="83">
        <f t="shared" ref="Q345:Q356" si="87">((C345-C344+E345)/C344)</f>
        <v>1.6464999999999886E-2</v>
      </c>
      <c r="R345" s="64">
        <f t="shared" ref="R345:R356" si="88">+(1+Q345)*(1+Q344)*(1+Q343)*(1+Q342)-1</f>
        <v>6.7504505240541635E-2</v>
      </c>
      <c r="S345" s="92">
        <v>1.6465E-2</v>
      </c>
      <c r="T345" s="93" t="s">
        <v>108</v>
      </c>
    </row>
    <row r="346" spans="1:20" s="2" customFormat="1">
      <c r="A346" s="33">
        <f t="shared" si="60"/>
        <v>50405</v>
      </c>
      <c r="B346" s="2" t="s">
        <v>11</v>
      </c>
      <c r="C346" s="11">
        <f t="shared" si="79"/>
        <v>30.591467094284585</v>
      </c>
      <c r="E346" s="88">
        <f t="shared" si="80"/>
        <v>0.31552190000000002</v>
      </c>
      <c r="F346" s="57">
        <f t="shared" si="81"/>
        <v>4.5000000307477923E-2</v>
      </c>
      <c r="G346" s="6">
        <v>28</v>
      </c>
      <c r="H346" s="21">
        <v>4.4999999999999998E-2</v>
      </c>
      <c r="I346" s="13">
        <f t="shared" si="82"/>
        <v>28.046390919474536</v>
      </c>
      <c r="J346" s="14">
        <f t="shared" si="83"/>
        <v>0.91680437662678993</v>
      </c>
      <c r="K346" s="12">
        <f t="shared" si="84"/>
        <v>4.1256197230102654E-2</v>
      </c>
      <c r="L346" s="13"/>
      <c r="M346" s="20"/>
      <c r="N346" s="72">
        <f t="shared" si="85"/>
        <v>6.0881571395450251E-3</v>
      </c>
      <c r="O346" s="72">
        <f>AVERAGE(N$9:N346)</f>
        <v>1.1090134612114978E-2</v>
      </c>
      <c r="P346" s="71">
        <f t="shared" si="86"/>
        <v>0.12914425121758422</v>
      </c>
      <c r="Q346" s="83">
        <f t="shared" si="87"/>
        <v>1.646499999999999E-2</v>
      </c>
      <c r="R346" s="64">
        <f t="shared" si="88"/>
        <v>6.7504505240541635E-2</v>
      </c>
      <c r="S346" s="92">
        <v>1.6465E-2</v>
      </c>
      <c r="T346" s="93" t="s">
        <v>108</v>
      </c>
    </row>
    <row r="347" spans="1:20" s="2" customFormat="1">
      <c r="A347" s="33">
        <f t="shared" si="60"/>
        <v>50495</v>
      </c>
      <c r="B347" s="2" t="s">
        <v>11</v>
      </c>
      <c r="C347" s="11">
        <f t="shared" si="79"/>
        <v>30.777710099991978</v>
      </c>
      <c r="E347" s="88">
        <f t="shared" si="80"/>
        <v>0.31744549999999999</v>
      </c>
      <c r="F347" s="57">
        <f t="shared" si="81"/>
        <v>4.5000003325693705E-2</v>
      </c>
      <c r="G347" s="6">
        <v>28</v>
      </c>
      <c r="H347" s="21">
        <v>4.4999999999999998E-2</v>
      </c>
      <c r="I347" s="13">
        <f t="shared" si="82"/>
        <v>28.217375692392249</v>
      </c>
      <c r="J347" s="14">
        <f t="shared" si="83"/>
        <v>0.91681205654086673</v>
      </c>
      <c r="K347" s="12">
        <f t="shared" si="84"/>
        <v>4.1256545593375091E-2</v>
      </c>
      <c r="L347" s="13"/>
      <c r="M347" s="20"/>
      <c r="N347" s="72">
        <f t="shared" si="85"/>
        <v>6.0880704130135133E-3</v>
      </c>
      <c r="O347" s="72">
        <f>AVERAGE(N$9:N347)</f>
        <v>1.107537926049521E-2</v>
      </c>
      <c r="P347" s="71">
        <f t="shared" si="86"/>
        <v>0.12913222868752094</v>
      </c>
      <c r="Q347" s="83">
        <f t="shared" si="87"/>
        <v>1.646499999999991E-2</v>
      </c>
      <c r="R347" s="64">
        <f t="shared" si="88"/>
        <v>6.7504505240541635E-2</v>
      </c>
      <c r="S347" s="92">
        <v>1.6465E-2</v>
      </c>
      <c r="T347" s="93" t="s">
        <v>108</v>
      </c>
    </row>
    <row r="348" spans="1:20" s="2" customFormat="1">
      <c r="A348" s="33">
        <f t="shared" si="60"/>
        <v>50586</v>
      </c>
      <c r="B348" s="2" t="s">
        <v>11</v>
      </c>
      <c r="C348" s="11">
        <f t="shared" si="79"/>
        <v>30.965084696788345</v>
      </c>
      <c r="E348" s="88">
        <f t="shared" si="80"/>
        <v>0.31938040000000001</v>
      </c>
      <c r="F348" s="57">
        <f t="shared" si="81"/>
        <v>4.5000006106045293E-2</v>
      </c>
      <c r="G348" s="6">
        <v>28</v>
      </c>
      <c r="H348" s="21">
        <v>4.4999999999999998E-2</v>
      </c>
      <c r="I348" s="13">
        <f t="shared" si="82"/>
        <v>28.389365036738916</v>
      </c>
      <c r="J348" s="14">
        <f t="shared" si="83"/>
        <v>0.91681858179071674</v>
      </c>
      <c r="K348" s="12">
        <f t="shared" si="84"/>
        <v>4.1256841778718037E-2</v>
      </c>
      <c r="L348" s="13">
        <f t="shared" ref="L348:L356" si="89">SUM(E345:E348)</f>
        <v>1.2659572000000001</v>
      </c>
      <c r="M348" s="20">
        <f t="shared" ref="M348:M356" si="90">+(L348/L344)-1</f>
        <v>2.4629991658614792E-2</v>
      </c>
      <c r="N348" s="72">
        <f t="shared" si="85"/>
        <v>6.0879966764133542E-3</v>
      </c>
      <c r="O348" s="72">
        <f>AVERAGE(N$9:N348)</f>
        <v>1.1060710488189086E-2</v>
      </c>
      <c r="P348" s="71">
        <f t="shared" si="86"/>
        <v>0.12912185153307365</v>
      </c>
      <c r="Q348" s="83">
        <f t="shared" si="87"/>
        <v>1.6464999999999976E-2</v>
      </c>
      <c r="R348" s="64">
        <f t="shared" si="88"/>
        <v>6.7504505240541635E-2</v>
      </c>
      <c r="S348" s="92">
        <v>1.6465E-2</v>
      </c>
      <c r="T348" s="93" t="s">
        <v>108</v>
      </c>
    </row>
    <row r="349" spans="1:20" s="2" customFormat="1">
      <c r="A349" s="33">
        <f t="shared" si="60"/>
        <v>50678</v>
      </c>
      <c r="B349" s="2" t="s">
        <v>11</v>
      </c>
      <c r="C349" s="11">
        <f t="shared" si="79"/>
        <v>31.153598116320964</v>
      </c>
      <c r="E349" s="88">
        <f t="shared" si="80"/>
        <v>0.32132670000000002</v>
      </c>
      <c r="F349" s="57">
        <f t="shared" si="81"/>
        <v>4.4999998437746533E-2</v>
      </c>
      <c r="G349" s="6">
        <v>28</v>
      </c>
      <c r="H349" s="21">
        <v>4.4999999999999998E-2</v>
      </c>
      <c r="I349" s="13">
        <f t="shared" si="82"/>
        <v>28.562374324925965</v>
      </c>
      <c r="J349" s="14">
        <f t="shared" si="83"/>
        <v>0.91682425311773252</v>
      </c>
      <c r="K349" s="12">
        <f t="shared" si="84"/>
        <v>4.125708995798609E-2</v>
      </c>
      <c r="L349" s="13"/>
      <c r="M349" s="20"/>
      <c r="N349" s="72">
        <f t="shared" si="85"/>
        <v>6.0879348911380138E-3</v>
      </c>
      <c r="O349" s="72">
        <f>AVERAGE(N$9:N349)</f>
        <v>1.1046127568549639E-2</v>
      </c>
      <c r="P349" s="71">
        <f t="shared" si="86"/>
        <v>0.12911289074140297</v>
      </c>
      <c r="Q349" s="83">
        <f t="shared" si="87"/>
        <v>1.6464999999999955E-2</v>
      </c>
      <c r="R349" s="64">
        <f t="shared" si="88"/>
        <v>6.7504505240541635E-2</v>
      </c>
      <c r="S349" s="92">
        <v>1.6465E-2</v>
      </c>
      <c r="T349" s="93" t="s">
        <v>108</v>
      </c>
    </row>
    <row r="350" spans="1:20" s="2" customFormat="1">
      <c r="A350" s="33">
        <f t="shared" si="60"/>
        <v>50770</v>
      </c>
      <c r="B350" s="2" t="s">
        <v>11</v>
      </c>
      <c r="C350" s="11">
        <f t="shared" si="79"/>
        <v>31.343257509306188</v>
      </c>
      <c r="E350" s="88">
        <f t="shared" si="80"/>
        <v>0.32328459999999998</v>
      </c>
      <c r="F350" s="57">
        <f t="shared" si="81"/>
        <v>4.4999993740626694E-2</v>
      </c>
      <c r="G350" s="6">
        <v>28</v>
      </c>
      <c r="H350" s="21">
        <v>4.4999999999999998E-2</v>
      </c>
      <c r="I350" s="13">
        <f t="shared" si="82"/>
        <v>28.736412886043013</v>
      </c>
      <c r="J350" s="14">
        <f t="shared" si="83"/>
        <v>0.91682917378676509</v>
      </c>
      <c r="K350" s="12">
        <f t="shared" si="84"/>
        <v>4.1257307081628378E-2</v>
      </c>
      <c r="L350" s="13"/>
      <c r="M350" s="20"/>
      <c r="N350" s="72">
        <f t="shared" si="85"/>
        <v>6.0878808372977211E-3</v>
      </c>
      <c r="O350" s="72">
        <f>AVERAGE(N$9:N350)</f>
        <v>1.1031629771089839E-2</v>
      </c>
      <c r="P350" s="71">
        <f t="shared" si="86"/>
        <v>0.12910514457305333</v>
      </c>
      <c r="Q350" s="83">
        <f t="shared" si="87"/>
        <v>1.6464999999999969E-2</v>
      </c>
      <c r="R350" s="64">
        <f t="shared" si="88"/>
        <v>6.7504505240541635E-2</v>
      </c>
      <c r="S350" s="92">
        <v>1.6465E-2</v>
      </c>
      <c r="T350" s="93" t="s">
        <v>108</v>
      </c>
    </row>
    <row r="351" spans="1:20" s="2" customFormat="1">
      <c r="A351" s="33">
        <f t="shared" si="60"/>
        <v>50860</v>
      </c>
      <c r="B351" s="2" t="s">
        <v>11</v>
      </c>
      <c r="C351" s="11">
        <f t="shared" si="79"/>
        <v>31.534069944196911</v>
      </c>
      <c r="E351" s="88">
        <f t="shared" si="80"/>
        <v>0.3252543</v>
      </c>
      <c r="F351" s="57">
        <f t="shared" si="81"/>
        <v>4.5000005461858728E-2</v>
      </c>
      <c r="G351" s="6">
        <v>28</v>
      </c>
      <c r="H351" s="21">
        <v>4.4999999999999998E-2</v>
      </c>
      <c r="I351" s="13">
        <f t="shared" si="82"/>
        <v>28.91148982421171</v>
      </c>
      <c r="J351" s="14">
        <f t="shared" si="83"/>
        <v>0.91683344000231648</v>
      </c>
      <c r="K351" s="12">
        <f t="shared" si="84"/>
        <v>4.1257509807718966E-2</v>
      </c>
      <c r="L351" s="13"/>
      <c r="M351" s="20"/>
      <c r="N351" s="72">
        <f t="shared" si="85"/>
        <v>6.0878303677933676E-3</v>
      </c>
      <c r="O351" s="72">
        <f>AVERAGE(N$9:N351)</f>
        <v>1.1017216361750782E-2</v>
      </c>
      <c r="P351" s="71">
        <f t="shared" si="86"/>
        <v>0.1290984220002569</v>
      </c>
      <c r="Q351" s="83">
        <f t="shared" si="87"/>
        <v>1.6464999999999914E-2</v>
      </c>
      <c r="R351" s="64">
        <f t="shared" si="88"/>
        <v>6.7504505240541635E-2</v>
      </c>
      <c r="S351" s="92">
        <v>1.6465E-2</v>
      </c>
      <c r="T351" s="93" t="s">
        <v>108</v>
      </c>
    </row>
    <row r="352" spans="1:20" s="2" customFormat="1">
      <c r="A352" s="33">
        <f t="shared" si="60"/>
        <v>50951</v>
      </c>
      <c r="B352" s="2" t="s">
        <v>11</v>
      </c>
      <c r="C352" s="11">
        <f t="shared" si="79"/>
        <v>31.72604270582811</v>
      </c>
      <c r="E352" s="88">
        <f t="shared" si="80"/>
        <v>0.32723570000000002</v>
      </c>
      <c r="F352" s="57">
        <f t="shared" si="81"/>
        <v>4.5000005799288624E-2</v>
      </c>
      <c r="G352" s="6">
        <v>28</v>
      </c>
      <c r="H352" s="21">
        <v>4.4999999999999998E-2</v>
      </c>
      <c r="I352" s="13">
        <f t="shared" si="82"/>
        <v>29.087614029167355</v>
      </c>
      <c r="J352" s="14">
        <f t="shared" si="83"/>
        <v>0.91683713278945844</v>
      </c>
      <c r="K352" s="12">
        <f t="shared" si="84"/>
        <v>4.1257676292528779E-2</v>
      </c>
      <c r="L352" s="13">
        <f t="shared" si="89"/>
        <v>1.2971013</v>
      </c>
      <c r="M352" s="20">
        <f t="shared" si="90"/>
        <v>2.4601226644944907E-2</v>
      </c>
      <c r="N352" s="72">
        <f t="shared" si="85"/>
        <v>6.0877889207107128E-3</v>
      </c>
      <c r="O352" s="72">
        <f>AVERAGE(N$9:N352)</f>
        <v>1.1002886630817527E-2</v>
      </c>
      <c r="P352" s="71">
        <f t="shared" si="86"/>
        <v>0.12909256528099688</v>
      </c>
      <c r="Q352" s="83">
        <f t="shared" si="87"/>
        <v>1.6464999999999896E-2</v>
      </c>
      <c r="R352" s="64">
        <f t="shared" si="88"/>
        <v>6.7504505240541635E-2</v>
      </c>
      <c r="S352" s="92">
        <v>1.6465E-2</v>
      </c>
      <c r="T352" s="93" t="s">
        <v>108</v>
      </c>
    </row>
    <row r="353" spans="1:20" s="2" customFormat="1">
      <c r="A353" s="33">
        <f t="shared" si="60"/>
        <v>51043</v>
      </c>
      <c r="B353" s="2" t="s">
        <v>11</v>
      </c>
      <c r="C353" s="11">
        <f t="shared" si="79"/>
        <v>31.91918309897957</v>
      </c>
      <c r="E353" s="88">
        <f t="shared" si="80"/>
        <v>0.32922889999999999</v>
      </c>
      <c r="F353" s="57">
        <f t="shared" si="81"/>
        <v>4.4999995270232809E-2</v>
      </c>
      <c r="G353" s="6">
        <v>28</v>
      </c>
      <c r="H353" s="21">
        <v>4.4999999999999998E-2</v>
      </c>
      <c r="I353" s="13">
        <f t="shared" si="82"/>
        <v>29.26479418701474</v>
      </c>
      <c r="J353" s="14">
        <f t="shared" si="83"/>
        <v>0.91684032439885066</v>
      </c>
      <c r="K353" s="12">
        <f t="shared" si="84"/>
        <v>4.1257810261506996E-2</v>
      </c>
      <c r="L353" s="13"/>
      <c r="M353" s="20"/>
      <c r="N353" s="72">
        <f t="shared" si="85"/>
        <v>6.0877555685814322E-3</v>
      </c>
      <c r="O353" s="72">
        <f>AVERAGE(N$9:N353)</f>
        <v>1.0988639874115394E-2</v>
      </c>
      <c r="P353" s="71">
        <f t="shared" si="86"/>
        <v>0.12908744241348757</v>
      </c>
      <c r="Q353" s="83">
        <f t="shared" si="87"/>
        <v>1.6464999999999987E-2</v>
      </c>
      <c r="R353" s="64">
        <f t="shared" si="88"/>
        <v>6.7504505240541635E-2</v>
      </c>
      <c r="S353" s="92">
        <v>1.6465E-2</v>
      </c>
      <c r="T353" s="93" t="s">
        <v>108</v>
      </c>
    </row>
    <row r="354" spans="1:20" s="2" customFormat="1">
      <c r="A354" s="33">
        <f t="shared" si="60"/>
        <v>51135</v>
      </c>
      <c r="B354" s="2" t="s">
        <v>11</v>
      </c>
      <c r="C354" s="11">
        <f t="shared" si="79"/>
        <v>32.113498248704268</v>
      </c>
      <c r="E354" s="88">
        <f t="shared" si="80"/>
        <v>0.33123419999999998</v>
      </c>
      <c r="F354" s="57">
        <f t="shared" si="81"/>
        <v>4.5000001842100519E-2</v>
      </c>
      <c r="G354" s="6">
        <v>28</v>
      </c>
      <c r="H354" s="21">
        <v>4.4999999999999998E-2</v>
      </c>
      <c r="I354" s="13">
        <f t="shared" si="82"/>
        <v>29.443038794732509</v>
      </c>
      <c r="J354" s="14">
        <f t="shared" si="83"/>
        <v>0.91684308469633924</v>
      </c>
      <c r="K354" s="12">
        <f t="shared" si="84"/>
        <v>4.1257940500252388E-2</v>
      </c>
      <c r="L354" s="13"/>
      <c r="M354" s="20"/>
      <c r="N354" s="72">
        <f t="shared" si="85"/>
        <v>6.0877231451110791E-3</v>
      </c>
      <c r="O354" s="72">
        <f>AVERAGE(N$9:N354)</f>
        <v>1.0974475374898618E-2</v>
      </c>
      <c r="P354" s="71">
        <f t="shared" si="86"/>
        <v>0.12908295164951844</v>
      </c>
      <c r="Q354" s="83">
        <f t="shared" si="87"/>
        <v>1.646499999999998E-2</v>
      </c>
      <c r="R354" s="64">
        <f t="shared" si="88"/>
        <v>6.7504505240541635E-2</v>
      </c>
      <c r="S354" s="92">
        <v>1.6465E-2</v>
      </c>
      <c r="T354" s="93" t="s">
        <v>108</v>
      </c>
    </row>
    <row r="355" spans="1:20" s="2" customFormat="1">
      <c r="A355" s="33">
        <f t="shared" si="60"/>
        <v>51226</v>
      </c>
      <c r="B355" s="2" t="s">
        <v>11</v>
      </c>
      <c r="C355" s="11">
        <f t="shared" si="79"/>
        <v>32.308995497369182</v>
      </c>
      <c r="E355" s="88">
        <f t="shared" si="80"/>
        <v>0.33325149999999998</v>
      </c>
      <c r="F355" s="57">
        <f t="shared" si="81"/>
        <v>4.4999999080816581E-2</v>
      </c>
      <c r="G355" s="6">
        <v>28</v>
      </c>
      <c r="H355" s="21">
        <v>4.4999999999999998E-2</v>
      </c>
      <c r="I355" s="13">
        <f t="shared" si="82"/>
        <v>29.622356160630634</v>
      </c>
      <c r="J355" s="14">
        <f t="shared" si="83"/>
        <v>0.91684546995720395</v>
      </c>
      <c r="K355" s="12">
        <f t="shared" si="84"/>
        <v>4.1258045305325022E-2</v>
      </c>
      <c r="L355" s="13"/>
      <c r="M355" s="20"/>
      <c r="N355" s="72">
        <f t="shared" si="85"/>
        <v>6.0876970534595731E-3</v>
      </c>
      <c r="O355" s="72">
        <f>AVERAGE(N$9:N355)</f>
        <v>1.0960392440254702E-2</v>
      </c>
      <c r="P355" s="71">
        <f t="shared" si="86"/>
        <v>0.1290790153186625</v>
      </c>
      <c r="Q355" s="83">
        <f t="shared" si="87"/>
        <v>1.6464999999999948E-2</v>
      </c>
      <c r="R355" s="64">
        <f t="shared" si="88"/>
        <v>6.7504505240541635E-2</v>
      </c>
      <c r="S355" s="92">
        <v>1.6465E-2</v>
      </c>
      <c r="T355" s="93" t="s">
        <v>108</v>
      </c>
    </row>
    <row r="356" spans="1:20" s="2" customFormat="1">
      <c r="A356" s="33">
        <f t="shared" si="60"/>
        <v>51317</v>
      </c>
      <c r="B356" s="2" t="s">
        <v>11</v>
      </c>
      <c r="C356" s="11">
        <f t="shared" si="79"/>
        <v>32.505682108233358</v>
      </c>
      <c r="E356" s="88">
        <f t="shared" si="80"/>
        <v>0.335281</v>
      </c>
      <c r="F356" s="57">
        <f t="shared" si="81"/>
        <v>4.5000001699786046E-2</v>
      </c>
      <c r="G356" s="6">
        <v>28</v>
      </c>
      <c r="H356" s="21">
        <v>4.4999999999999998E-2</v>
      </c>
      <c r="I356" s="13">
        <f t="shared" si="82"/>
        <v>29.802754429815419</v>
      </c>
      <c r="J356" s="14">
        <f t="shared" si="83"/>
        <v>0.91684753239701078</v>
      </c>
      <c r="K356" s="12">
        <f t="shared" si="84"/>
        <v>4.1258140516310132E-2</v>
      </c>
      <c r="L356" s="13">
        <f t="shared" si="89"/>
        <v>1.3289955999999998</v>
      </c>
      <c r="M356" s="20">
        <f t="shared" si="90"/>
        <v>2.4588904505762121E-2</v>
      </c>
      <c r="N356" s="72">
        <f t="shared" si="85"/>
        <v>6.0876733502963631E-3</v>
      </c>
      <c r="O356" s="72">
        <f>AVERAGE(N$9:N356)</f>
        <v>1.0946390373904246E-2</v>
      </c>
      <c r="P356" s="71">
        <f t="shared" si="86"/>
        <v>0.12907558083515247</v>
      </c>
      <c r="Q356" s="83">
        <f t="shared" si="87"/>
        <v>1.6464999999999785E-2</v>
      </c>
      <c r="R356" s="64">
        <f t="shared" si="88"/>
        <v>6.7504505240541413E-2</v>
      </c>
      <c r="S356" s="92">
        <v>1.6465E-2</v>
      </c>
      <c r="T356" s="93" t="s">
        <v>108</v>
      </c>
    </row>
    <row r="357" spans="1:20" s="2" customFormat="1">
      <c r="A357" s="33">
        <f t="shared" si="60"/>
        <v>51409</v>
      </c>
      <c r="B357" s="2" t="s">
        <v>11</v>
      </c>
      <c r="C357" s="11">
        <f t="shared" ref="C357:C361" si="91">+C356*(1+S357)-E357</f>
        <v>32.70356546414542</v>
      </c>
      <c r="E357" s="88">
        <f t="shared" ref="E357:E361" si="92">ROUND((AVERAGEA(C329:C356)*0.045/4),7)</f>
        <v>0.33732269999999998</v>
      </c>
      <c r="F357" s="57">
        <f t="shared" ref="F357:F361" si="93">+(4*E357)/AVERAGE(C329:C356)</f>
        <v>4.499999761577983E-2</v>
      </c>
      <c r="G357" s="6">
        <v>28</v>
      </c>
      <c r="H357" s="21">
        <v>4.4999999999999998E-2</v>
      </c>
      <c r="I357" s="13">
        <f t="shared" si="82"/>
        <v>29.984241588645187</v>
      </c>
      <c r="J357" s="14">
        <f t="shared" ref="J357:J361" si="94">+I357/C357</f>
        <v>0.91684931484056176</v>
      </c>
      <c r="K357" s="12">
        <f t="shared" ref="K357:K361" si="95">+E357*4/C357</f>
        <v>4.1258216981854653E-2</v>
      </c>
      <c r="L357" s="13"/>
      <c r="M357" s="20"/>
      <c r="N357" s="72">
        <f t="shared" ref="N357:N361" si="96">+(C357/C356)-1</f>
        <v>6.0876543138881356E-3</v>
      </c>
      <c r="O357" s="72">
        <f>AVERAGE(N$9:N357)</f>
        <v>1.0932468494076121E-2</v>
      </c>
      <c r="P357" s="71">
        <f t="shared" ref="P357:P361" si="97">+C357/C337-1</f>
        <v>0.12907260386308805</v>
      </c>
      <c r="Q357" s="83">
        <f t="shared" ref="Q357:Q361" si="98">((C357-C356+E357)/C356)</f>
        <v>1.646499999999998E-2</v>
      </c>
      <c r="R357" s="64">
        <f t="shared" ref="R357:R361" si="99">+(1+Q357)*(1+Q356)*(1+Q355)*(1+Q354)-1</f>
        <v>6.7504505240541413E-2</v>
      </c>
      <c r="S357" s="92">
        <v>1.6465E-2</v>
      </c>
      <c r="T357" s="93" t="s">
        <v>108</v>
      </c>
    </row>
    <row r="358" spans="1:20" s="2" customFormat="1">
      <c r="A358" s="33">
        <f t="shared" si="60"/>
        <v>51501</v>
      </c>
      <c r="B358" s="2" t="s">
        <v>11</v>
      </c>
      <c r="C358" s="11">
        <f t="shared" si="91"/>
        <v>32.902652869512579</v>
      </c>
      <c r="E358" s="88">
        <f t="shared" si="92"/>
        <v>0.33937679999999998</v>
      </c>
      <c r="F358" s="57">
        <f t="shared" si="93"/>
        <v>4.5000001764868194E-2</v>
      </c>
      <c r="G358" s="6">
        <v>28</v>
      </c>
      <c r="H358" s="21">
        <v>4.4999999999999998E-2</v>
      </c>
      <c r="I358" s="13">
        <f t="shared" si="82"/>
        <v>30.16682548354509</v>
      </c>
      <c r="J358" s="14">
        <f t="shared" si="94"/>
        <v>0.91685085707777403</v>
      </c>
      <c r="K358" s="12">
        <f t="shared" si="95"/>
        <v>4.125829018662075E-2</v>
      </c>
      <c r="L358" s="13"/>
      <c r="M358" s="20"/>
      <c r="N358" s="72">
        <f t="shared" si="96"/>
        <v>6.0876360892645476E-3</v>
      </c>
      <c r="O358" s="72">
        <f>AVERAGE(N$9:N358)</f>
        <v>1.091862611577666E-2</v>
      </c>
      <c r="P358" s="71">
        <f t="shared" si="97"/>
        <v>0.1290700490862442</v>
      </c>
      <c r="Q358" s="83">
        <f t="shared" si="98"/>
        <v>1.6465000000000139E-2</v>
      </c>
      <c r="R358" s="64">
        <f t="shared" si="99"/>
        <v>6.7504505240541635E-2</v>
      </c>
      <c r="S358" s="92">
        <v>1.6465E-2</v>
      </c>
      <c r="T358" s="93" t="s">
        <v>108</v>
      </c>
    </row>
    <row r="359" spans="1:20" s="2" customFormat="1">
      <c r="A359" s="33">
        <f t="shared" si="60"/>
        <v>51591</v>
      </c>
      <c r="B359" s="2" t="s">
        <v>11</v>
      </c>
      <c r="C359" s="11">
        <f t="shared" si="91"/>
        <v>33.102951749009101</v>
      </c>
      <c r="E359" s="88">
        <f t="shared" si="92"/>
        <v>0.34144330000000001</v>
      </c>
      <c r="F359" s="57">
        <f t="shared" si="93"/>
        <v>4.5000002543419057E-2</v>
      </c>
      <c r="G359" s="6">
        <v>28</v>
      </c>
      <c r="H359" s="21">
        <v>4.4999999999999998E-2</v>
      </c>
      <c r="I359" s="13">
        <f t="shared" si="82"/>
        <v>30.350513840131661</v>
      </c>
      <c r="J359" s="14">
        <f t="shared" si="94"/>
        <v>0.91685219101466287</v>
      </c>
      <c r="K359" s="12">
        <f t="shared" si="95"/>
        <v>4.1258350927599163E-2</v>
      </c>
      <c r="L359" s="13"/>
      <c r="M359" s="20"/>
      <c r="N359" s="72">
        <f t="shared" si="96"/>
        <v>6.0876209675517767E-3</v>
      </c>
      <c r="O359" s="72">
        <f>AVERAGE(N$9:N359)</f>
        <v>1.090486256834582E-2</v>
      </c>
      <c r="P359" s="71">
        <f t="shared" si="97"/>
        <v>0.12906787764814198</v>
      </c>
      <c r="Q359" s="83">
        <f t="shared" si="98"/>
        <v>1.6464999999999917E-2</v>
      </c>
      <c r="R359" s="64">
        <f t="shared" si="99"/>
        <v>6.7504505240541635E-2</v>
      </c>
      <c r="S359" s="92">
        <v>1.6465E-2</v>
      </c>
      <c r="T359" s="93" t="s">
        <v>108</v>
      </c>
    </row>
    <row r="360" spans="1:20" s="2" customFormat="1">
      <c r="A360" s="33">
        <f t="shared" si="60"/>
        <v>51682</v>
      </c>
      <c r="B360" s="2" t="s">
        <v>11</v>
      </c>
      <c r="C360" s="11">
        <f t="shared" si="91"/>
        <v>33.304469549556536</v>
      </c>
      <c r="E360" s="88">
        <f t="shared" si="92"/>
        <v>0.3435223</v>
      </c>
      <c r="F360" s="57">
        <f t="shared" si="93"/>
        <v>4.5000001886408486E-2</v>
      </c>
      <c r="G360" s="6">
        <v>28</v>
      </c>
      <c r="H360" s="21">
        <v>4.4999999999999998E-2</v>
      </c>
      <c r="I360" s="13">
        <f>AVERAGEA(C332:C359)</f>
        <v>30.535314275509425</v>
      </c>
      <c r="J360" s="14">
        <f t="shared" si="94"/>
        <v>0.91685334396554041</v>
      </c>
      <c r="K360" s="12">
        <f t="shared" si="95"/>
        <v>4.1258402208009241E-2</v>
      </c>
      <c r="L360" s="13">
        <f t="shared" ref="L360" si="100">SUM(E357:E360)</f>
        <v>1.3616651000000002</v>
      </c>
      <c r="M360" s="20">
        <f t="shared" ref="M360" si="101">+(L360/L356)-1</f>
        <v>2.4582097939225944E-2</v>
      </c>
      <c r="N360" s="72">
        <f t="shared" si="96"/>
        <v>6.0876082010863364E-3</v>
      </c>
      <c r="O360" s="72">
        <f>AVERAGE(N$9:N360)</f>
        <v>1.0891177186620651E-2</v>
      </c>
      <c r="P360" s="71">
        <f t="shared" si="97"/>
        <v>0.12906604763815377</v>
      </c>
      <c r="Q360" s="83">
        <f t="shared" si="98"/>
        <v>1.6465000000000018E-2</v>
      </c>
      <c r="R360" s="64">
        <f t="shared" si="99"/>
        <v>6.7504505240541857E-2</v>
      </c>
      <c r="S360" s="92">
        <v>1.6465E-2</v>
      </c>
      <c r="T360" s="93" t="s">
        <v>108</v>
      </c>
    </row>
    <row r="361" spans="1:20" s="2" customFormat="1">
      <c r="A361" s="33">
        <f t="shared" si="60"/>
        <v>51774</v>
      </c>
      <c r="B361" s="2" t="s">
        <v>11</v>
      </c>
      <c r="C361" s="11">
        <f t="shared" si="91"/>
        <v>33.507213740689984</v>
      </c>
      <c r="E361" s="88">
        <f t="shared" si="92"/>
        <v>0.34561389999999997</v>
      </c>
      <c r="F361" s="57">
        <f t="shared" si="93"/>
        <v>4.5000001812880372E-2</v>
      </c>
      <c r="G361" s="6">
        <v>28</v>
      </c>
      <c r="H361" s="21">
        <v>4.4999999999999998E-2</v>
      </c>
      <c r="I361" s="13">
        <f>AVERAGEA(C333:C360)</f>
        <v>30.721234317912828</v>
      </c>
      <c r="J361" s="14">
        <f t="shared" si="94"/>
        <v>0.91685433935696181</v>
      </c>
      <c r="K361" s="12">
        <f t="shared" si="95"/>
        <v>4.1258446933210513E-2</v>
      </c>
      <c r="L361" s="13"/>
      <c r="M361" s="20"/>
      <c r="N361" s="72">
        <f t="shared" si="96"/>
        <v>6.0875970665670298E-3</v>
      </c>
      <c r="O361" s="72">
        <f>AVERAGE(N$9:N361)</f>
        <v>1.087756931092645E-2</v>
      </c>
      <c r="P361" s="71">
        <f t="shared" si="97"/>
        <v>0.1290645103285899</v>
      </c>
      <c r="Q361" s="83">
        <f t="shared" si="98"/>
        <v>1.6464999999999983E-2</v>
      </c>
      <c r="R361" s="64">
        <f t="shared" si="99"/>
        <v>6.7504505240541857E-2</v>
      </c>
      <c r="S361" s="92">
        <v>1.6465E-2</v>
      </c>
      <c r="T361" s="93" t="s">
        <v>108</v>
      </c>
    </row>
    <row r="362" spans="1:20" s="2" customFormat="1">
      <c r="A362" s="33">
        <f t="shared" si="60"/>
        <v>51866</v>
      </c>
      <c r="B362" s="2" t="s">
        <v>11</v>
      </c>
      <c r="C362" s="11">
        <f t="shared" ref="C362:C401" si="102">+C361*(1+S362)-E362</f>
        <v>33.711191814930437</v>
      </c>
      <c r="E362" s="88">
        <f t="shared" ref="E362:E401" si="103">ROUND((AVERAGEA(C334:C361)*0.045/4),7)</f>
        <v>0.34771819999999998</v>
      </c>
      <c r="F362" s="57">
        <f t="shared" ref="F362:F401" si="104">+(4*E362)/AVERAGE(C334:C361)</f>
        <v>4.5000004393637369E-2</v>
      </c>
      <c r="G362" s="6">
        <v>28</v>
      </c>
      <c r="H362" s="21">
        <v>4.4999999999999998E-2</v>
      </c>
      <c r="I362" s="13">
        <f t="shared" ref="I362:I363" si="105">AVERAGEA(C334:C361)</f>
        <v>30.908281426671547</v>
      </c>
      <c r="J362" s="14">
        <f t="shared" ref="J362:J401" si="106">+I362/C362</f>
        <v>0.91685519741792387</v>
      </c>
      <c r="K362" s="12">
        <f t="shared" ref="K362:K401" si="107">+E362*4/C362</f>
        <v>4.1258487912135836E-2</v>
      </c>
      <c r="L362" s="13"/>
      <c r="M362" s="20"/>
      <c r="N362" s="72">
        <f t="shared" ref="N362:N401" si="108">+(C362/C361)-1</f>
        <v>6.0875868646979026E-3</v>
      </c>
      <c r="O362" s="72">
        <f>AVERAGE(N$9:N362)</f>
        <v>1.0864038287067047E-2</v>
      </c>
      <c r="P362" s="71">
        <f t="shared" ref="P362:P401" si="109">+C362/C342-1</f>
        <v>0.12906322161292572</v>
      </c>
      <c r="Q362" s="83">
        <f t="shared" ref="Q362:Q401" si="110">((C362-C361+E362)/C361)</f>
        <v>1.6464999999999775E-2</v>
      </c>
      <c r="R362" s="64">
        <f t="shared" ref="R362:R401" si="111">+(1+Q362)*(1+Q361)*(1+Q360)*(1+Q359)-1</f>
        <v>6.7504505240541413E-2</v>
      </c>
      <c r="S362" s="92">
        <v>1.6465E-2</v>
      </c>
      <c r="T362" s="93" t="s">
        <v>108</v>
      </c>
    </row>
    <row r="363" spans="1:20" s="2" customFormat="1">
      <c r="A363" s="33">
        <f t="shared" ref="A363:A466" si="112">A362+95-DAY(A362+95)</f>
        <v>51956</v>
      </c>
      <c r="B363" s="2" t="s">
        <v>11</v>
      </c>
      <c r="C363" s="11">
        <f t="shared" si="102"/>
        <v>33.916411388163262</v>
      </c>
      <c r="E363" s="88">
        <f t="shared" si="103"/>
        <v>0.34983520000000001</v>
      </c>
      <c r="F363" s="57">
        <f t="shared" si="104"/>
        <v>4.4999998840869866E-2</v>
      </c>
      <c r="G363" s="6">
        <v>28</v>
      </c>
      <c r="H363" s="21">
        <v>4.4999999999999998E-2</v>
      </c>
      <c r="I363" s="13">
        <f t="shared" si="105"/>
        <v>31.096463023218831</v>
      </c>
      <c r="J363" s="14">
        <f t="shared" si="106"/>
        <v>0.91685593346917049</v>
      </c>
      <c r="K363" s="12">
        <f t="shared" si="107"/>
        <v>4.1258515943357332E-2</v>
      </c>
      <c r="L363" s="13"/>
      <c r="M363" s="20"/>
      <c r="N363" s="72">
        <f t="shared" si="108"/>
        <v>6.0875798862125574E-3</v>
      </c>
      <c r="O363" s="72">
        <f>AVERAGE(N$9:N363)</f>
        <v>1.0850583474670274E-2</v>
      </c>
      <c r="P363" s="71">
        <f t="shared" si="109"/>
        <v>0.12906213775210285</v>
      </c>
      <c r="Q363" s="83">
        <f t="shared" si="110"/>
        <v>1.6464999999999844E-2</v>
      </c>
      <c r="R363" s="64">
        <f t="shared" si="111"/>
        <v>6.7504505240541413E-2</v>
      </c>
      <c r="S363" s="92">
        <v>1.6465E-2</v>
      </c>
      <c r="T363" s="93" t="s">
        <v>108</v>
      </c>
    </row>
    <row r="364" spans="1:20" s="2" customFormat="1">
      <c r="A364" s="33">
        <f t="shared" si="112"/>
        <v>52047</v>
      </c>
      <c r="B364" s="2" t="s">
        <v>11</v>
      </c>
      <c r="C364" s="11">
        <f t="shared" si="102"/>
        <v>34.122880001669365</v>
      </c>
      <c r="E364" s="88">
        <f t="shared" si="103"/>
        <v>0.35196509999999998</v>
      </c>
      <c r="F364" s="57">
        <f t="shared" si="104"/>
        <v>4.5000000227751615E-2</v>
      </c>
      <c r="G364" s="6">
        <v>28</v>
      </c>
      <c r="H364" s="21">
        <v>4.4999999999999998E-2</v>
      </c>
      <c r="I364" s="13">
        <f>AVERAGEA(C336:C363)</f>
        <v>31.285786508324701</v>
      </c>
      <c r="J364" s="14">
        <f t="shared" si="106"/>
        <v>0.91685656388892534</v>
      </c>
      <c r="K364" s="12">
        <f t="shared" si="107"/>
        <v>4.1258545583817204E-2</v>
      </c>
      <c r="L364" s="13">
        <f t="shared" ref="L364" si="113">SUM(E361:E364)</f>
        <v>1.3951323999999998</v>
      </c>
      <c r="M364" s="20">
        <f t="shared" ref="M364" si="114">+(L364/L360)-1</f>
        <v>2.4578216772978667E-2</v>
      </c>
      <c r="N364" s="72">
        <f t="shared" si="108"/>
        <v>6.0875725071007913E-3</v>
      </c>
      <c r="O364" s="72">
        <f>AVERAGE(N$9:N364)</f>
        <v>1.0837204230379349E-2</v>
      </c>
      <c r="P364" s="71">
        <f t="shared" si="109"/>
        <v>0.12906122369410267</v>
      </c>
      <c r="Q364" s="83">
        <f t="shared" si="110"/>
        <v>1.6464999999999872E-2</v>
      </c>
      <c r="R364" s="64">
        <f t="shared" si="111"/>
        <v>6.7504505240541413E-2</v>
      </c>
      <c r="S364" s="92">
        <v>1.6465E-2</v>
      </c>
      <c r="T364" s="93" t="s">
        <v>108</v>
      </c>
    </row>
    <row r="365" spans="1:20" s="2" customFormat="1">
      <c r="A365" s="33">
        <f t="shared" si="112"/>
        <v>52139</v>
      </c>
      <c r="B365" s="2" t="s">
        <v>11</v>
      </c>
      <c r="C365" s="11">
        <f t="shared" si="102"/>
        <v>34.330605320896851</v>
      </c>
      <c r="E365" s="88">
        <f t="shared" si="103"/>
        <v>0.35410789999999998</v>
      </c>
      <c r="F365" s="57">
        <f t="shared" si="104"/>
        <v>4.4999997847797242E-2</v>
      </c>
      <c r="G365" s="6">
        <v>28</v>
      </c>
      <c r="H365" s="21">
        <v>4.4999999999999998E-2</v>
      </c>
      <c r="I365" s="13">
        <f>AVERAGEA(C337:C364)</f>
        <v>31.476259283184266</v>
      </c>
      <c r="J365" s="14">
        <f t="shared" si="106"/>
        <v>0.91685710138133913</v>
      </c>
      <c r="K365" s="12">
        <f t="shared" si="107"/>
        <v>4.1258567588897878E-2</v>
      </c>
      <c r="L365" s="13"/>
      <c r="M365" s="20"/>
      <c r="N365" s="72">
        <f t="shared" si="108"/>
        <v>6.0875670288476069E-3</v>
      </c>
      <c r="O365" s="72">
        <f>AVERAGE(N$9:N365)</f>
        <v>1.0823899924492704E-2</v>
      </c>
      <c r="P365" s="71">
        <f t="shared" si="109"/>
        <v>0.12906044467671918</v>
      </c>
      <c r="Q365" s="83">
        <f t="shared" si="110"/>
        <v>1.6464999999999976E-2</v>
      </c>
      <c r="R365" s="64">
        <f t="shared" si="111"/>
        <v>6.7504505240541413E-2</v>
      </c>
      <c r="S365" s="92">
        <v>1.6465E-2</v>
      </c>
      <c r="T365" s="93" t="s">
        <v>108</v>
      </c>
    </row>
    <row r="366" spans="1:20" s="2" customFormat="1">
      <c r="A366" s="33">
        <f t="shared" si="112"/>
        <v>52231</v>
      </c>
      <c r="B366" s="2" t="s">
        <v>11</v>
      </c>
      <c r="C366" s="11">
        <f t="shared" si="102"/>
        <v>34.539595037505414</v>
      </c>
      <c r="E366" s="88">
        <f t="shared" si="103"/>
        <v>0.35626370000000002</v>
      </c>
      <c r="F366" s="57">
        <f t="shared" si="104"/>
        <v>4.4999993872482512E-2</v>
      </c>
      <c r="G366" s="6">
        <v>28</v>
      </c>
      <c r="H366" s="21">
        <v>4.4999999999999998E-2</v>
      </c>
      <c r="I366" s="13">
        <f t="shared" ref="I366:I367" si="115">AVERAGEA(C338:C365)</f>
        <v>31.667888756567606</v>
      </c>
      <c r="J366" s="14">
        <f t="shared" si="106"/>
        <v>0.91685755788915546</v>
      </c>
      <c r="K366" s="12">
        <f t="shared" si="107"/>
        <v>4.1258584486951272E-2</v>
      </c>
      <c r="L366" s="13"/>
      <c r="M366" s="20"/>
      <c r="N366" s="72">
        <f t="shared" si="108"/>
        <v>6.0875628220091738E-3</v>
      </c>
      <c r="O366" s="72">
        <f>AVERAGE(N$9:N366)</f>
        <v>1.0810669932586326E-2</v>
      </c>
      <c r="P366" s="71">
        <f t="shared" si="109"/>
        <v>0.12905977771685428</v>
      </c>
      <c r="Q366" s="83">
        <f t="shared" si="110"/>
        <v>1.6464999999999907E-2</v>
      </c>
      <c r="R366" s="64">
        <f t="shared" si="111"/>
        <v>6.7504505240541635E-2</v>
      </c>
      <c r="S366" s="92">
        <v>1.6465E-2</v>
      </c>
      <c r="T366" s="93" t="s">
        <v>108</v>
      </c>
    </row>
    <row r="367" spans="1:20" s="2" customFormat="1">
      <c r="A367" s="33">
        <f t="shared" si="112"/>
        <v>52321</v>
      </c>
      <c r="B367" s="2" t="s">
        <v>11</v>
      </c>
      <c r="C367" s="11">
        <f t="shared" si="102"/>
        <v>34.749856769797937</v>
      </c>
      <c r="E367" s="88">
        <f t="shared" si="103"/>
        <v>0.35843269999999999</v>
      </c>
      <c r="F367" s="57">
        <f t="shared" si="104"/>
        <v>4.5000002950199063E-2</v>
      </c>
      <c r="G367" s="6">
        <v>28</v>
      </c>
      <c r="H367" s="21">
        <v>4.4999999999999998E-2</v>
      </c>
      <c r="I367" s="13">
        <f t="shared" si="115"/>
        <v>31.860682355658774</v>
      </c>
      <c r="J367" s="14">
        <f t="shared" si="106"/>
        <v>0.91685794755130545</v>
      </c>
      <c r="K367" s="12">
        <f t="shared" si="107"/>
        <v>4.1258610344722203E-2</v>
      </c>
      <c r="L367" s="13"/>
      <c r="M367" s="20"/>
      <c r="N367" s="72">
        <f t="shared" si="108"/>
        <v>6.0875563846132241E-3</v>
      </c>
      <c r="O367" s="72">
        <f>AVERAGE(N$9:N367)</f>
        <v>1.0797513627438769E-2</v>
      </c>
      <c r="P367" s="71">
        <f t="shared" si="109"/>
        <v>0.12905920086000799</v>
      </c>
      <c r="Q367" s="83">
        <f t="shared" si="110"/>
        <v>1.6464999999999886E-2</v>
      </c>
      <c r="R367" s="64">
        <f t="shared" si="111"/>
        <v>6.7504505240541635E-2</v>
      </c>
      <c r="S367" s="92">
        <v>1.6465E-2</v>
      </c>
      <c r="T367" s="93" t="s">
        <v>108</v>
      </c>
    </row>
    <row r="368" spans="1:20" s="2" customFormat="1">
      <c r="A368" s="33">
        <f t="shared" si="112"/>
        <v>52412</v>
      </c>
      <c r="B368" s="2" t="s">
        <v>11</v>
      </c>
      <c r="C368" s="11">
        <f t="shared" si="102"/>
        <v>34.961398361512657</v>
      </c>
      <c r="E368" s="88">
        <f t="shared" si="103"/>
        <v>0.36061480000000001</v>
      </c>
      <c r="F368" s="57">
        <f t="shared" si="104"/>
        <v>4.500000192783242E-2</v>
      </c>
      <c r="G368" s="6">
        <v>28</v>
      </c>
      <c r="H368" s="21">
        <v>4.4999999999999998E-2</v>
      </c>
      <c r="I368" s="13">
        <f>AVERAGEA(C340:C367)</f>
        <v>32.054647515644696</v>
      </c>
      <c r="J368" s="14">
        <f t="shared" si="106"/>
        <v>0.91685827849872659</v>
      </c>
      <c r="K368" s="12">
        <f t="shared" si="107"/>
        <v>4.125862429999181E-2</v>
      </c>
      <c r="L368" s="13">
        <f t="shared" ref="L368" si="116">SUM(E365:E368)</f>
        <v>1.4294191000000001</v>
      </c>
      <c r="M368" s="20">
        <f t="shared" ref="M368" si="117">+(L368/L364)-1</f>
        <v>2.4575947057068115E-2</v>
      </c>
      <c r="N368" s="72">
        <f t="shared" si="108"/>
        <v>6.0875529103929793E-3</v>
      </c>
      <c r="O368" s="72">
        <f>AVERAGE(N$9:N368)</f>
        <v>1.0784430403224753E-2</v>
      </c>
      <c r="P368" s="71">
        <f t="shared" si="109"/>
        <v>0.12905870285375975</v>
      </c>
      <c r="Q368" s="83">
        <f t="shared" si="110"/>
        <v>1.6464999999999921E-2</v>
      </c>
      <c r="R368" s="64">
        <f t="shared" si="111"/>
        <v>6.7504505240541635E-2</v>
      </c>
      <c r="S368" s="92">
        <v>1.6465E-2</v>
      </c>
      <c r="T368" s="93" t="s">
        <v>108</v>
      </c>
    </row>
    <row r="369" spans="1:20" s="2" customFormat="1">
      <c r="A369" s="33">
        <f t="shared" si="112"/>
        <v>52504</v>
      </c>
      <c r="B369" s="2" t="s">
        <v>11</v>
      </c>
      <c r="C369" s="11">
        <f t="shared" si="102"/>
        <v>35.174227585534965</v>
      </c>
      <c r="E369" s="88">
        <f t="shared" si="103"/>
        <v>0.36281020000000003</v>
      </c>
      <c r="F369" s="57">
        <f t="shared" si="104"/>
        <v>4.5000005403017039E-2</v>
      </c>
      <c r="G369" s="6">
        <v>28</v>
      </c>
      <c r="H369" s="21">
        <v>4.4999999999999998E-2</v>
      </c>
      <c r="I369" s="13">
        <f>AVERAGEA(C341:C368)</f>
        <v>32.249791683418358</v>
      </c>
      <c r="J369" s="14">
        <f t="shared" si="106"/>
        <v>0.91685856085950701</v>
      </c>
      <c r="K369" s="12">
        <f t="shared" si="107"/>
        <v>4.1258640192480239E-2</v>
      </c>
      <c r="L369" s="13"/>
      <c r="M369" s="20"/>
      <c r="N369" s="72">
        <f t="shared" si="108"/>
        <v>6.0875489538942951E-3</v>
      </c>
      <c r="O369" s="72">
        <f>AVERAGE(N$9:N369)</f>
        <v>1.0771419651287549E-2</v>
      </c>
      <c r="P369" s="71">
        <f t="shared" si="109"/>
        <v>0.12905826974469581</v>
      </c>
      <c r="Q369" s="83">
        <f t="shared" si="110"/>
        <v>1.6465000000000046E-2</v>
      </c>
      <c r="R369" s="64">
        <f t="shared" si="111"/>
        <v>6.7504505240541635E-2</v>
      </c>
      <c r="S369" s="92">
        <v>1.6465E-2</v>
      </c>
      <c r="T369" s="93" t="s">
        <v>108</v>
      </c>
    </row>
    <row r="370" spans="1:20" s="2" customFormat="1">
      <c r="A370" s="33">
        <f t="shared" si="112"/>
        <v>52596</v>
      </c>
      <c r="B370" s="2" t="s">
        <v>11</v>
      </c>
      <c r="C370" s="11">
        <f t="shared" si="102"/>
        <v>35.388352342730791</v>
      </c>
      <c r="E370" s="88">
        <f t="shared" si="103"/>
        <v>0.36501889999999998</v>
      </c>
      <c r="F370" s="57">
        <f t="shared" si="104"/>
        <v>4.5000002964373433E-2</v>
      </c>
      <c r="G370" s="6">
        <v>28</v>
      </c>
      <c r="H370" s="21">
        <v>4.4999999999999998E-2</v>
      </c>
      <c r="I370" s="13">
        <f t="shared" ref="I370:I371" si="118">AVERAGEA(C342:C369)</f>
        <v>32.446122307057266</v>
      </c>
      <c r="J370" s="14">
        <f t="shared" si="106"/>
        <v>0.91685880124684882</v>
      </c>
      <c r="K370" s="12">
        <f t="shared" si="107"/>
        <v>4.1258648774020065E-2</v>
      </c>
      <c r="L370" s="13"/>
      <c r="M370" s="20"/>
      <c r="N370" s="72">
        <f t="shared" si="108"/>
        <v>6.0875468174852454E-3</v>
      </c>
      <c r="O370" s="72">
        <f>AVERAGE(N$9:N370)</f>
        <v>1.075848077605605E-2</v>
      </c>
      <c r="P370" s="71">
        <f t="shared" si="109"/>
        <v>0.12905789489888098</v>
      </c>
      <c r="Q370" s="83">
        <f t="shared" si="110"/>
        <v>1.6464999999999792E-2</v>
      </c>
      <c r="R370" s="64">
        <f t="shared" si="111"/>
        <v>6.7504505240541413E-2</v>
      </c>
      <c r="S370" s="92">
        <v>1.6465E-2</v>
      </c>
      <c r="T370" s="93" t="s">
        <v>108</v>
      </c>
    </row>
    <row r="371" spans="1:20" s="2" customFormat="1">
      <c r="A371" s="33">
        <f t="shared" si="112"/>
        <v>52687</v>
      </c>
      <c r="B371" s="2" t="s">
        <v>11</v>
      </c>
      <c r="C371" s="11">
        <f t="shared" si="102"/>
        <v>35.603780564053849</v>
      </c>
      <c r="E371" s="88">
        <f t="shared" si="103"/>
        <v>0.36724099999999998</v>
      </c>
      <c r="F371" s="57">
        <f t="shared" si="104"/>
        <v>4.4999996693556872E-2</v>
      </c>
      <c r="G371" s="6">
        <v>28</v>
      </c>
      <c r="H371" s="21">
        <v>4.4999999999999998E-2</v>
      </c>
      <c r="I371" s="13">
        <f t="shared" si="118"/>
        <v>32.643646842985817</v>
      </c>
      <c r="J371" s="14">
        <f t="shared" si="106"/>
        <v>0.91685900558390054</v>
      </c>
      <c r="K371" s="12">
        <f t="shared" si="107"/>
        <v>4.1258652219733363E-2</v>
      </c>
      <c r="L371" s="13"/>
      <c r="M371" s="20"/>
      <c r="N371" s="72">
        <f t="shared" si="108"/>
        <v>6.0875459596612114E-3</v>
      </c>
      <c r="O371" s="72">
        <f>AVERAGE(N$9:N371)</f>
        <v>1.074561318703017E-2</v>
      </c>
      <c r="P371" s="71">
        <f t="shared" si="109"/>
        <v>0.12905757572868803</v>
      </c>
      <c r="Q371" s="83">
        <f t="shared" si="110"/>
        <v>1.6464999999999893E-2</v>
      </c>
      <c r="R371" s="64">
        <f t="shared" si="111"/>
        <v>6.7504505240541413E-2</v>
      </c>
      <c r="S371" s="92">
        <v>1.6465E-2</v>
      </c>
      <c r="T371" s="93" t="s">
        <v>108</v>
      </c>
    </row>
    <row r="372" spans="1:20" s="2" customFormat="1">
      <c r="A372" s="33">
        <f t="shared" si="112"/>
        <v>52778</v>
      </c>
      <c r="B372" s="2" t="s">
        <v>11</v>
      </c>
      <c r="C372" s="11">
        <f t="shared" si="102"/>
        <v>35.820520111040992</v>
      </c>
      <c r="E372" s="88">
        <f t="shared" si="103"/>
        <v>0.36947669999999999</v>
      </c>
      <c r="F372" s="57">
        <f t="shared" si="104"/>
        <v>4.50000007957903E-2</v>
      </c>
      <c r="G372" s="6">
        <v>28</v>
      </c>
      <c r="H372" s="21">
        <v>4.4999999999999998E-2</v>
      </c>
      <c r="I372" s="13">
        <f>AVERAGEA(C344:C371)</f>
        <v>32.842372752541294</v>
      </c>
      <c r="J372" s="14">
        <f t="shared" si="106"/>
        <v>0.91685918157336466</v>
      </c>
      <c r="K372" s="12">
        <f t="shared" si="107"/>
        <v>4.1258663900429059E-2</v>
      </c>
      <c r="L372" s="13">
        <f t="shared" ref="L372" si="119">SUM(E369:E372)</f>
        <v>1.4645467999999999</v>
      </c>
      <c r="M372" s="20">
        <f t="shared" ref="M372" si="120">+(L372/L368)-1</f>
        <v>2.4574808046149643E-2</v>
      </c>
      <c r="N372" s="72">
        <f t="shared" si="108"/>
        <v>6.0875430517051132E-3</v>
      </c>
      <c r="O372" s="72">
        <f>AVERAGE(N$9:N372)</f>
        <v>1.0732816291054001E-2</v>
      </c>
      <c r="P372" s="71">
        <f t="shared" si="109"/>
        <v>0.12905729980817049</v>
      </c>
      <c r="Q372" s="83">
        <f t="shared" si="110"/>
        <v>1.6464999999999876E-2</v>
      </c>
      <c r="R372" s="64">
        <f t="shared" si="111"/>
        <v>6.7504505240541413E-2</v>
      </c>
      <c r="S372" s="92">
        <v>1.6465E-2</v>
      </c>
      <c r="T372" s="93" t="s">
        <v>108</v>
      </c>
    </row>
    <row r="373" spans="1:20" s="2" customFormat="1">
      <c r="A373" s="33">
        <f t="shared" si="112"/>
        <v>52870</v>
      </c>
      <c r="B373" s="2" t="s">
        <v>11</v>
      </c>
      <c r="C373" s="11">
        <f t="shared" si="102"/>
        <v>36.038578974669278</v>
      </c>
      <c r="E373" s="88">
        <f t="shared" si="103"/>
        <v>0.371726</v>
      </c>
      <c r="F373" s="57">
        <f t="shared" si="104"/>
        <v>4.5000004905411291E-2</v>
      </c>
      <c r="G373" s="6">
        <v>28</v>
      </c>
      <c r="H373" s="21">
        <v>4.4999999999999998E-2</v>
      </c>
      <c r="I373" s="13">
        <f>AVERAGEA(C345:C372)</f>
        <v>33.042307509197592</v>
      </c>
      <c r="J373" s="14">
        <f t="shared" si="106"/>
        <v>0.91685933378289697</v>
      </c>
      <c r="K373" s="12">
        <f t="shared" si="107"/>
        <v>4.1258674517802491E-2</v>
      </c>
      <c r="L373" s="13"/>
      <c r="M373" s="20"/>
      <c r="N373" s="72">
        <f t="shared" si="108"/>
        <v>6.0875404084674845E-3</v>
      </c>
      <c r="O373" s="72">
        <f>AVERAGE(N$9:N373)</f>
        <v>1.0720089507814038E-2</v>
      </c>
      <c r="P373" s="71">
        <f t="shared" si="109"/>
        <v>0.12905705835001147</v>
      </c>
      <c r="Q373" s="83">
        <f t="shared" si="110"/>
        <v>1.64649999999999E-2</v>
      </c>
      <c r="R373" s="64">
        <f t="shared" si="111"/>
        <v>6.7504505240541413E-2</v>
      </c>
      <c r="S373" s="92">
        <v>1.6465E-2</v>
      </c>
      <c r="T373" s="93" t="s">
        <v>108</v>
      </c>
    </row>
    <row r="374" spans="1:20" s="2" customFormat="1">
      <c r="A374" s="33">
        <f t="shared" si="112"/>
        <v>52962</v>
      </c>
      <c r="B374" s="2" t="s">
        <v>11</v>
      </c>
      <c r="C374" s="11">
        <f t="shared" si="102"/>
        <v>36.257965277487209</v>
      </c>
      <c r="E374" s="88">
        <f t="shared" si="103"/>
        <v>0.37398890000000001</v>
      </c>
      <c r="F374" s="57">
        <f t="shared" si="104"/>
        <v>4.4999998888670699E-2</v>
      </c>
      <c r="G374" s="6">
        <v>28</v>
      </c>
      <c r="H374" s="21">
        <v>4.4999999999999998E-2</v>
      </c>
      <c r="I374" s="13">
        <f t="shared" ref="I374:I375" si="121">AVERAGEA(C346:C373)</f>
        <v>33.243458598765102</v>
      </c>
      <c r="J374" s="14">
        <f t="shared" si="106"/>
        <v>0.91685946368882887</v>
      </c>
      <c r="K374" s="12">
        <f t="shared" si="107"/>
        <v>4.1258674847064518E-2</v>
      </c>
      <c r="L374" s="13"/>
      <c r="M374" s="20"/>
      <c r="N374" s="72">
        <f t="shared" si="108"/>
        <v>6.0875403264966099E-3</v>
      </c>
      <c r="O374" s="72">
        <f>AVERAGE(N$9:N374)</f>
        <v>1.0707432269613716E-2</v>
      </c>
      <c r="P374" s="71">
        <f t="shared" si="109"/>
        <v>0.12905685318634408</v>
      </c>
      <c r="Q374" s="83">
        <f t="shared" si="110"/>
        <v>1.6465000000000035E-2</v>
      </c>
      <c r="R374" s="64">
        <f t="shared" si="111"/>
        <v>6.7504505240541635E-2</v>
      </c>
      <c r="S374" s="92">
        <v>1.6465E-2</v>
      </c>
      <c r="T374" s="93" t="s">
        <v>108</v>
      </c>
    </row>
    <row r="375" spans="1:20" s="2" customFormat="1">
      <c r="A375" s="33">
        <f t="shared" si="112"/>
        <v>53052</v>
      </c>
      <c r="B375" s="2" t="s">
        <v>11</v>
      </c>
      <c r="C375" s="11">
        <f t="shared" si="102"/>
        <v>36.478687075781039</v>
      </c>
      <c r="E375" s="88">
        <f t="shared" si="103"/>
        <v>0.37626559999999998</v>
      </c>
      <c r="F375" s="57">
        <f t="shared" si="104"/>
        <v>4.4999996740264329E-2</v>
      </c>
      <c r="G375" s="6">
        <v>28</v>
      </c>
      <c r="H375" s="21">
        <v>4.4999999999999998E-2</v>
      </c>
      <c r="I375" s="13">
        <f t="shared" si="121"/>
        <v>33.44583353387948</v>
      </c>
      <c r="J375" s="14">
        <f t="shared" si="106"/>
        <v>0.91685957513763883</v>
      </c>
      <c r="K375" s="12">
        <f t="shared" si="107"/>
        <v>4.125867789247388E-2</v>
      </c>
      <c r="L375" s="13"/>
      <c r="M375" s="20"/>
      <c r="N375" s="72">
        <f t="shared" si="108"/>
        <v>6.0875395683297473E-3</v>
      </c>
      <c r="O375" s="72">
        <f>AVERAGE(N$9:N375)</f>
        <v>1.0694844006122479E-2</v>
      </c>
      <c r="P375" s="71">
        <f t="shared" si="109"/>
        <v>0.12905667645258068</v>
      </c>
      <c r="Q375" s="83">
        <f t="shared" si="110"/>
        <v>1.6465000000000094E-2</v>
      </c>
      <c r="R375" s="64">
        <f t="shared" si="111"/>
        <v>6.7504505240541857E-2</v>
      </c>
      <c r="S375" s="92">
        <v>1.6465E-2</v>
      </c>
      <c r="T375" s="93" t="s">
        <v>108</v>
      </c>
    </row>
    <row r="376" spans="1:20" s="2" customFormat="1">
      <c r="A376" s="33">
        <f t="shared" si="112"/>
        <v>53143</v>
      </c>
      <c r="B376" s="2" t="s">
        <v>11</v>
      </c>
      <c r="C376" s="11">
        <f t="shared" si="102"/>
        <v>36.700752458483777</v>
      </c>
      <c r="E376" s="88">
        <f t="shared" si="103"/>
        <v>0.37855620000000001</v>
      </c>
      <c r="F376" s="57">
        <f t="shared" si="104"/>
        <v>4.5000000194655491E-2</v>
      </c>
      <c r="G376" s="6">
        <v>28</v>
      </c>
      <c r="H376" s="21">
        <v>4.4999999999999998E-2</v>
      </c>
      <c r="I376" s="13">
        <f>AVERAGEA(C348:C375)</f>
        <v>33.649439854443372</v>
      </c>
      <c r="J376" s="14">
        <f t="shared" si="106"/>
        <v>0.91685967181484695</v>
      </c>
      <c r="K376" s="12">
        <f t="shared" si="107"/>
        <v>4.1258685410139884E-2</v>
      </c>
      <c r="L376" s="13">
        <f t="shared" ref="L376" si="122">SUM(E373:E376)</f>
        <v>1.5005367000000001</v>
      </c>
      <c r="M376" s="20">
        <f t="shared" ref="M376" si="123">+(L376/L372)-1</f>
        <v>2.4574086673092355E-2</v>
      </c>
      <c r="N376" s="72">
        <f t="shared" si="108"/>
        <v>6.0875376967766126E-3</v>
      </c>
      <c r="O376" s="72">
        <f>AVERAGE(N$9:N376)</f>
        <v>1.0682324152020996E-2</v>
      </c>
      <c r="P376" s="71">
        <f t="shared" si="109"/>
        <v>0.12905652421881797</v>
      </c>
      <c r="Q376" s="83">
        <f t="shared" si="110"/>
        <v>1.646500000000008E-2</v>
      </c>
      <c r="R376" s="64">
        <f t="shared" si="111"/>
        <v>6.7504505240542079E-2</v>
      </c>
      <c r="S376" s="92">
        <v>1.6465E-2</v>
      </c>
      <c r="T376" s="93" t="s">
        <v>108</v>
      </c>
    </row>
    <row r="377" spans="1:20" s="2" customFormat="1">
      <c r="A377" s="33">
        <f t="shared" si="112"/>
        <v>53235</v>
      </c>
      <c r="B377" s="2" t="s">
        <v>11</v>
      </c>
      <c r="C377" s="11">
        <f t="shared" si="102"/>
        <v>36.924169647712709</v>
      </c>
      <c r="E377" s="88">
        <f t="shared" si="103"/>
        <v>0.3808607</v>
      </c>
      <c r="F377" s="57">
        <f t="shared" si="104"/>
        <v>4.4999999086552701E-2</v>
      </c>
      <c r="G377" s="6">
        <v>28</v>
      </c>
      <c r="H377" s="21">
        <v>4.4999999999999998E-2</v>
      </c>
      <c r="I377" s="13">
        <f>AVERAGEA(C349:C376)</f>
        <v>33.854285131646783</v>
      </c>
      <c r="J377" s="14">
        <f t="shared" si="106"/>
        <v>0.91685975486097104</v>
      </c>
      <c r="K377" s="12">
        <f t="shared" si="107"/>
        <v>4.1258688131240631E-2</v>
      </c>
      <c r="L377" s="13"/>
      <c r="M377" s="20"/>
      <c r="N377" s="72">
        <f t="shared" si="108"/>
        <v>6.0875370193476108E-3</v>
      </c>
      <c r="O377" s="72">
        <f>AVERAGE(N$9:N377)</f>
        <v>1.0669872154371474E-2</v>
      </c>
      <c r="P377" s="71">
        <f t="shared" si="109"/>
        <v>0.12905639258797486</v>
      </c>
      <c r="Q377" s="83">
        <f t="shared" si="110"/>
        <v>1.6464999999999921E-2</v>
      </c>
      <c r="R377" s="64">
        <f t="shared" si="111"/>
        <v>6.7504505240542079E-2</v>
      </c>
      <c r="S377" s="92">
        <v>1.6465E-2</v>
      </c>
      <c r="T377" s="93" t="s">
        <v>108</v>
      </c>
    </row>
    <row r="378" spans="1:20" s="2" customFormat="1">
      <c r="A378" s="33">
        <f t="shared" si="112"/>
        <v>53327</v>
      </c>
      <c r="B378" s="2" t="s">
        <v>11</v>
      </c>
      <c r="C378" s="11">
        <f t="shared" si="102"/>
        <v>37.148946900962294</v>
      </c>
      <c r="E378" s="88">
        <f t="shared" si="103"/>
        <v>0.3831792</v>
      </c>
      <c r="F378" s="57">
        <f t="shared" si="104"/>
        <v>4.4999995192583651E-2</v>
      </c>
      <c r="G378" s="6">
        <v>28</v>
      </c>
      <c r="H378" s="21">
        <v>4.4999999999999998E-2</v>
      </c>
      <c r="I378" s="13">
        <f t="shared" ref="I378:I379" si="124">AVERAGEA(C350:C377)</f>
        <v>34.060376972053625</v>
      </c>
      <c r="J378" s="14">
        <f t="shared" si="106"/>
        <v>0.91685982547115852</v>
      </c>
      <c r="K378" s="12">
        <f t="shared" si="107"/>
        <v>4.1258687738475221E-2</v>
      </c>
      <c r="L378" s="13"/>
      <c r="M378" s="20"/>
      <c r="N378" s="72">
        <f t="shared" si="108"/>
        <v>6.0875371171280612E-3</v>
      </c>
      <c r="O378" s="72">
        <f>AVERAGE(N$9:N378)</f>
        <v>1.0657487465081628E-2</v>
      </c>
      <c r="P378" s="71">
        <f t="shared" si="109"/>
        <v>0.12905628151899906</v>
      </c>
      <c r="Q378" s="83">
        <f t="shared" si="110"/>
        <v>1.6464999999999858E-2</v>
      </c>
      <c r="R378" s="64">
        <f t="shared" si="111"/>
        <v>6.7504505240542079E-2</v>
      </c>
      <c r="S378" s="92">
        <v>1.6465E-2</v>
      </c>
      <c r="T378" s="93" t="s">
        <v>108</v>
      </c>
    </row>
    <row r="379" spans="1:20" s="2" customFormat="1">
      <c r="A379" s="33">
        <f t="shared" si="112"/>
        <v>53417</v>
      </c>
      <c r="B379" s="2" t="s">
        <v>11</v>
      </c>
      <c r="C379" s="11">
        <f t="shared" si="102"/>
        <v>37.375092411686637</v>
      </c>
      <c r="E379" s="88">
        <f t="shared" si="103"/>
        <v>0.38551190000000002</v>
      </c>
      <c r="F379" s="57">
        <f t="shared" si="104"/>
        <v>4.5000001868259434E-2</v>
      </c>
      <c r="G379" s="6">
        <v>28</v>
      </c>
      <c r="H379" s="21">
        <v>4.4999999999999998E-2</v>
      </c>
      <c r="I379" s="13">
        <f t="shared" si="124"/>
        <v>34.267723021755629</v>
      </c>
      <c r="J379" s="14">
        <f t="shared" si="106"/>
        <v>0.91685988744313096</v>
      </c>
      <c r="K379" s="12">
        <f t="shared" si="107"/>
        <v>4.125869664787303E-2</v>
      </c>
      <c r="L379" s="13"/>
      <c r="M379" s="20"/>
      <c r="N379" s="72">
        <f t="shared" si="108"/>
        <v>6.0875348990978573E-3</v>
      </c>
      <c r="O379" s="72">
        <f>AVERAGE(N$9:N379)</f>
        <v>1.0645169533636928E-2</v>
      </c>
      <c r="P379" s="71">
        <f t="shared" si="109"/>
        <v>0.12905618493086246</v>
      </c>
      <c r="Q379" s="83">
        <f t="shared" si="110"/>
        <v>1.6464999999999983E-2</v>
      </c>
      <c r="R379" s="64">
        <f t="shared" si="111"/>
        <v>6.7504505240541857E-2</v>
      </c>
      <c r="S379" s="92">
        <v>1.6465E-2</v>
      </c>
      <c r="T379" s="93" t="s">
        <v>108</v>
      </c>
    </row>
    <row r="380" spans="1:20" s="2" customFormat="1">
      <c r="A380" s="33">
        <f t="shared" si="112"/>
        <v>53508</v>
      </c>
      <c r="B380" s="2" t="s">
        <v>11</v>
      </c>
      <c r="C380" s="11">
        <f t="shared" si="102"/>
        <v>37.602614608245055</v>
      </c>
      <c r="E380" s="88">
        <f t="shared" si="103"/>
        <v>0.3878587</v>
      </c>
      <c r="F380" s="57">
        <f t="shared" si="104"/>
        <v>4.4999997287529216E-2</v>
      </c>
      <c r="G380" s="6">
        <v>28</v>
      </c>
      <c r="H380" s="21">
        <v>4.4999999999999998E-2</v>
      </c>
      <c r="I380" s="13">
        <f>AVERAGEA(C352:C379)</f>
        <v>34.476330967023124</v>
      </c>
      <c r="J380" s="14">
        <f t="shared" si="106"/>
        <v>0.91685993982619396</v>
      </c>
      <c r="K380" s="12">
        <f t="shared" si="107"/>
        <v>4.1258694805222929E-2</v>
      </c>
      <c r="L380" s="13">
        <f t="shared" ref="L380" si="125">SUM(E377:E380)</f>
        <v>1.5374105</v>
      </c>
      <c r="M380" s="20">
        <f t="shared" ref="M380" si="126">+(L380/L376)-1</f>
        <v>2.457374084885755E-2</v>
      </c>
      <c r="N380" s="72">
        <f t="shared" si="108"/>
        <v>6.0875353578329072E-3</v>
      </c>
      <c r="O380" s="72">
        <f>AVERAGE(N$9:N380)</f>
        <v>1.0632917828863261E-2</v>
      </c>
      <c r="P380" s="71">
        <f t="shared" si="109"/>
        <v>0.12905610318437732</v>
      </c>
      <c r="Q380" s="83">
        <f t="shared" si="110"/>
        <v>1.6464999999999935E-2</v>
      </c>
      <c r="R380" s="64">
        <f t="shared" si="111"/>
        <v>6.7504505240541635E-2</v>
      </c>
      <c r="S380" s="92">
        <v>1.6465E-2</v>
      </c>
      <c r="T380" s="93" t="s">
        <v>108</v>
      </c>
    </row>
    <row r="381" spans="1:20" s="2" customFormat="1">
      <c r="A381" s="33">
        <f t="shared" si="112"/>
        <v>53600</v>
      </c>
      <c r="B381" s="2" t="s">
        <v>11</v>
      </c>
      <c r="C381" s="11">
        <f t="shared" si="102"/>
        <v>37.831521857769815</v>
      </c>
      <c r="E381" s="88">
        <f t="shared" si="103"/>
        <v>0.39021980000000001</v>
      </c>
      <c r="F381" s="57">
        <f t="shared" si="104"/>
        <v>4.4999994693179106E-2</v>
      </c>
      <c r="G381" s="6">
        <v>28</v>
      </c>
      <c r="H381" s="21">
        <v>4.4999999999999998E-2</v>
      </c>
      <c r="I381" s="13">
        <f>AVERAGEA(C353:C380)</f>
        <v>34.686208534966582</v>
      </c>
      <c r="J381" s="14">
        <f t="shared" si="106"/>
        <v>0.91685998425788284</v>
      </c>
      <c r="K381" s="12">
        <f t="shared" si="107"/>
        <v>4.1258694425993003E-2</v>
      </c>
      <c r="L381" s="13"/>
      <c r="M381" s="20"/>
      <c r="N381" s="72">
        <f t="shared" si="108"/>
        <v>6.0875354522440528E-3</v>
      </c>
      <c r="O381" s="72">
        <f>AVERAGE(N$9:N381)</f>
        <v>1.0620731817129699E-2</v>
      </c>
      <c r="P381" s="71">
        <f t="shared" si="109"/>
        <v>0.12905603403927746</v>
      </c>
      <c r="Q381" s="83">
        <f t="shared" si="110"/>
        <v>1.6465000000000125E-2</v>
      </c>
      <c r="R381" s="64">
        <f t="shared" si="111"/>
        <v>6.7504505240541857E-2</v>
      </c>
      <c r="S381" s="92">
        <v>1.6465E-2</v>
      </c>
      <c r="T381" s="93" t="s">
        <v>108</v>
      </c>
    </row>
    <row r="382" spans="1:20" s="2" customFormat="1">
      <c r="A382" s="33">
        <f t="shared" si="112"/>
        <v>53692</v>
      </c>
      <c r="B382" s="2" t="s">
        <v>11</v>
      </c>
      <c r="C382" s="11">
        <f t="shared" si="102"/>
        <v>38.061822565157996</v>
      </c>
      <c r="E382" s="88">
        <f t="shared" si="103"/>
        <v>0.39259529999999998</v>
      </c>
      <c r="F382" s="57">
        <f t="shared" si="104"/>
        <v>4.4999995498837757E-2</v>
      </c>
      <c r="G382" s="6">
        <v>28</v>
      </c>
      <c r="H382" s="21">
        <v>4.4999999999999998E-2</v>
      </c>
      <c r="I382" s="13">
        <f t="shared" ref="I382:I383" si="127">AVERAGEA(C354:C381)</f>
        <v>34.897363490637666</v>
      </c>
      <c r="J382" s="14">
        <f t="shared" si="106"/>
        <v>0.91686002242527675</v>
      </c>
      <c r="K382" s="12">
        <f t="shared" si="107"/>
        <v>4.125869688220174E-2</v>
      </c>
      <c r="L382" s="13"/>
      <c r="M382" s="20"/>
      <c r="N382" s="72">
        <f t="shared" si="108"/>
        <v>6.0875348407609664E-3</v>
      </c>
      <c r="O382" s="72">
        <f>AVERAGE(N$9:N382)</f>
        <v>1.0608610969599301E-2</v>
      </c>
      <c r="P382" s="71">
        <f t="shared" si="109"/>
        <v>0.12905597565674598</v>
      </c>
      <c r="Q382" s="83">
        <f t="shared" si="110"/>
        <v>1.6465000000000039E-2</v>
      </c>
      <c r="R382" s="64">
        <f t="shared" si="111"/>
        <v>6.7504505240541857E-2</v>
      </c>
      <c r="S382" s="92">
        <v>1.6465E-2</v>
      </c>
      <c r="T382" s="93" t="s">
        <v>108</v>
      </c>
    </row>
    <row r="383" spans="1:20" s="2" customFormat="1">
      <c r="A383" s="33">
        <f t="shared" si="112"/>
        <v>53782</v>
      </c>
      <c r="B383" s="2" t="s">
        <v>11</v>
      </c>
      <c r="C383" s="11">
        <f t="shared" si="102"/>
        <v>38.293525173693318</v>
      </c>
      <c r="E383" s="88">
        <f t="shared" si="103"/>
        <v>0.39498529999999998</v>
      </c>
      <c r="F383" s="57">
        <f t="shared" si="104"/>
        <v>4.5000001024903105E-2</v>
      </c>
      <c r="G383" s="6">
        <v>28</v>
      </c>
      <c r="H383" s="21">
        <v>4.4999999999999998E-2</v>
      </c>
      <c r="I383" s="13">
        <f t="shared" si="127"/>
        <v>35.109803644796735</v>
      </c>
      <c r="J383" s="14">
        <f t="shared" si="106"/>
        <v>0.91686005625087452</v>
      </c>
      <c r="K383" s="12">
        <f t="shared" si="107"/>
        <v>4.1258703470982074E-2</v>
      </c>
      <c r="L383" s="13"/>
      <c r="M383" s="20"/>
      <c r="N383" s="72">
        <f t="shared" si="108"/>
        <v>6.0875332004575178E-3</v>
      </c>
      <c r="O383" s="72">
        <f>AVERAGE(N$9:N383)</f>
        <v>1.0596554762214922E-2</v>
      </c>
      <c r="P383" s="71">
        <f t="shared" si="109"/>
        <v>0.12905592326485515</v>
      </c>
      <c r="Q383" s="83">
        <f t="shared" si="110"/>
        <v>1.6464999999999883E-2</v>
      </c>
      <c r="R383" s="64">
        <f t="shared" si="111"/>
        <v>6.7504505240541857E-2</v>
      </c>
      <c r="S383" s="92">
        <v>1.6465E-2</v>
      </c>
      <c r="T383" s="93" t="s">
        <v>108</v>
      </c>
    </row>
    <row r="384" spans="1:20" s="2" customFormat="1">
      <c r="A384" s="33">
        <f t="shared" si="112"/>
        <v>53873</v>
      </c>
      <c r="B384" s="2" t="s">
        <v>11</v>
      </c>
      <c r="C384" s="11">
        <f t="shared" si="102"/>
        <v>38.52663826567818</v>
      </c>
      <c r="E384" s="88">
        <f t="shared" si="103"/>
        <v>0.39738980000000002</v>
      </c>
      <c r="F384" s="57">
        <f t="shared" si="104"/>
        <v>4.5000001185087547E-2</v>
      </c>
      <c r="G384" s="6">
        <v>28</v>
      </c>
      <c r="H384" s="21">
        <v>4.4999999999999998E-2</v>
      </c>
      <c r="I384" s="13">
        <f>AVERAGEA(C356:C383)</f>
        <v>35.32353684752259</v>
      </c>
      <c r="J384" s="14">
        <f t="shared" si="106"/>
        <v>0.91686008532415597</v>
      </c>
      <c r="K384" s="12">
        <f t="shared" si="107"/>
        <v>4.1258704926146486E-2</v>
      </c>
      <c r="L384" s="13">
        <f t="shared" ref="L384" si="128">SUM(E381:E384)</f>
        <v>1.5751902</v>
      </c>
      <c r="M384" s="20">
        <f t="shared" ref="M384" si="129">+(L384/L380)-1</f>
        <v>2.4573593064441734E-2</v>
      </c>
      <c r="N384" s="72">
        <f t="shared" si="108"/>
        <v>6.0875328381886362E-3</v>
      </c>
      <c r="O384" s="72">
        <f>AVERAGE(N$9:N384)</f>
        <v>1.0584562682629747E-2</v>
      </c>
      <c r="P384" s="71">
        <f t="shared" si="109"/>
        <v>0.12905587874743785</v>
      </c>
      <c r="Q384" s="83">
        <f t="shared" si="110"/>
        <v>1.6465000000000035E-2</v>
      </c>
      <c r="R384" s="64">
        <f t="shared" si="111"/>
        <v>6.7504505240541857E-2</v>
      </c>
      <c r="S384" s="92">
        <v>1.6465E-2</v>
      </c>
      <c r="T384" s="93" t="s">
        <v>108</v>
      </c>
    </row>
    <row r="385" spans="1:20" s="2" customFormat="1">
      <c r="A385" s="33">
        <f t="shared" si="112"/>
        <v>53965</v>
      </c>
      <c r="B385" s="2" t="s">
        <v>11</v>
      </c>
      <c r="C385" s="11">
        <f t="shared" si="102"/>
        <v>38.761170464722568</v>
      </c>
      <c r="E385" s="88">
        <f t="shared" si="103"/>
        <v>0.39980890000000002</v>
      </c>
      <c r="F385" s="57">
        <f t="shared" si="104"/>
        <v>4.4999997331909493E-2</v>
      </c>
      <c r="G385" s="6">
        <v>28</v>
      </c>
      <c r="H385" s="21">
        <v>4.4999999999999998E-2</v>
      </c>
      <c r="I385" s="13">
        <f>AVERAGEA(C357:C384)</f>
        <v>35.538570996002754</v>
      </c>
      <c r="J385" s="14">
        <f t="shared" si="106"/>
        <v>0.91686010948372221</v>
      </c>
      <c r="K385" s="12">
        <f t="shared" si="107"/>
        <v>4.1258702480501751E-2</v>
      </c>
      <c r="L385" s="13"/>
      <c r="M385" s="20"/>
      <c r="N385" s="72">
        <f t="shared" si="108"/>
        <v>6.0875334470416043E-3</v>
      </c>
      <c r="O385" s="72">
        <f>AVERAGE(N$9:N385)</f>
        <v>1.0572634223118903E-2</v>
      </c>
      <c r="P385" s="71">
        <f t="shared" si="109"/>
        <v>0.12905584106112045</v>
      </c>
      <c r="Q385" s="83">
        <f t="shared" si="110"/>
        <v>1.6464999999999914E-2</v>
      </c>
      <c r="R385" s="64">
        <f t="shared" si="111"/>
        <v>6.7504505240541635E-2</v>
      </c>
      <c r="S385" s="92">
        <v>1.6465E-2</v>
      </c>
      <c r="T385" s="93" t="s">
        <v>108</v>
      </c>
    </row>
    <row r="386" spans="1:20" s="2" customFormat="1">
      <c r="A386" s="33">
        <f t="shared" si="112"/>
        <v>54057</v>
      </c>
      <c r="B386" s="2" t="s">
        <v>11</v>
      </c>
      <c r="C386" s="11">
        <f t="shared" si="102"/>
        <v>38.99713033642422</v>
      </c>
      <c r="E386" s="88">
        <f t="shared" si="103"/>
        <v>0.40224280000000001</v>
      </c>
      <c r="F386" s="57">
        <f t="shared" si="104"/>
        <v>4.5000001917828839E-2</v>
      </c>
      <c r="G386" s="6">
        <v>28</v>
      </c>
      <c r="H386" s="21">
        <v>4.4999999999999998E-2</v>
      </c>
      <c r="I386" s="13">
        <f t="shared" ref="I386:I387" si="130">AVERAGEA(C358:C385)</f>
        <v>35.754914031737663</v>
      </c>
      <c r="J386" s="14">
        <f t="shared" si="106"/>
        <v>0.91686013107333042</v>
      </c>
      <c r="K386" s="12">
        <f t="shared" si="107"/>
        <v>4.1258707656680674E-2</v>
      </c>
      <c r="L386" s="13"/>
      <c r="M386" s="20"/>
      <c r="N386" s="72">
        <f t="shared" si="108"/>
        <v>6.0875321584110687E-3</v>
      </c>
      <c r="O386" s="72">
        <f>AVERAGE(N$9:N386)</f>
        <v>1.0560768873741369E-2</v>
      </c>
      <c r="P386" s="71">
        <f t="shared" si="109"/>
        <v>0.12905580664968763</v>
      </c>
      <c r="Q386" s="83">
        <f t="shared" si="110"/>
        <v>1.6464999999999879E-2</v>
      </c>
      <c r="R386" s="64">
        <f t="shared" si="111"/>
        <v>6.7504505240541635E-2</v>
      </c>
      <c r="S386" s="92">
        <v>1.6465E-2</v>
      </c>
      <c r="T386" s="93" t="s">
        <v>108</v>
      </c>
    </row>
    <row r="387" spans="1:20" s="2" customFormat="1">
      <c r="A387" s="33">
        <f t="shared" si="112"/>
        <v>54148</v>
      </c>
      <c r="B387" s="2" t="s">
        <v>11</v>
      </c>
      <c r="C387" s="11">
        <f t="shared" si="102"/>
        <v>39.234526587413448</v>
      </c>
      <c r="E387" s="88">
        <f t="shared" si="103"/>
        <v>0.40469149999999998</v>
      </c>
      <c r="F387" s="57">
        <f t="shared" si="104"/>
        <v>4.5000004799290713E-2</v>
      </c>
      <c r="G387" s="6">
        <v>28</v>
      </c>
      <c r="H387" s="21">
        <v>4.4999999999999998E-2</v>
      </c>
      <c r="I387" s="13">
        <f t="shared" si="130"/>
        <v>35.97257394127022</v>
      </c>
      <c r="J387" s="14">
        <f t="shared" si="106"/>
        <v>0.91686015023334899</v>
      </c>
      <c r="K387" s="12">
        <f t="shared" si="107"/>
        <v>4.1258711160779109E-2</v>
      </c>
      <c r="L387" s="13"/>
      <c r="M387" s="20"/>
      <c r="N387" s="72">
        <f t="shared" si="108"/>
        <v>6.0875312860519948E-3</v>
      </c>
      <c r="O387" s="72">
        <f>AVERAGE(N$9:N387)</f>
        <v>1.0548966136042981E-2</v>
      </c>
      <c r="P387" s="71">
        <f t="shared" si="109"/>
        <v>0.12905577848347449</v>
      </c>
      <c r="Q387" s="83">
        <f t="shared" si="110"/>
        <v>1.6465000000000084E-2</v>
      </c>
      <c r="R387" s="64">
        <f t="shared" si="111"/>
        <v>6.7504505240541857E-2</v>
      </c>
      <c r="S387" s="92">
        <v>1.6465E-2</v>
      </c>
      <c r="T387" s="93" t="s">
        <v>108</v>
      </c>
    </row>
    <row r="388" spans="1:20" s="2" customFormat="1">
      <c r="A388" s="33">
        <f t="shared" si="112"/>
        <v>54239</v>
      </c>
      <c r="B388" s="2" t="s">
        <v>11</v>
      </c>
      <c r="C388" s="11">
        <f t="shared" si="102"/>
        <v>39.473368067675203</v>
      </c>
      <c r="E388" s="88">
        <f t="shared" si="103"/>
        <v>0.40715499999999999</v>
      </c>
      <c r="F388" s="57">
        <f t="shared" si="104"/>
        <v>4.4999996019465763E-2</v>
      </c>
      <c r="G388" s="6">
        <v>28</v>
      </c>
      <c r="H388" s="21">
        <v>4.4999999999999998E-2</v>
      </c>
      <c r="I388" s="13">
        <f>AVERAGEA(C360:C387)</f>
        <v>36.191558756927527</v>
      </c>
      <c r="J388" s="14">
        <f t="shared" si="106"/>
        <v>0.91686016493142486</v>
      </c>
      <c r="K388" s="12">
        <f t="shared" si="107"/>
        <v>4.125870377232084E-2</v>
      </c>
      <c r="L388" s="13">
        <f t="shared" ref="L388" si="131">SUM(E385:E388)</f>
        <v>1.6138981999999999</v>
      </c>
      <c r="M388" s="20">
        <f t="shared" ref="M388" si="132">+(L388/L384)-1</f>
        <v>2.4573540388963755E-2</v>
      </c>
      <c r="N388" s="72">
        <f t="shared" si="108"/>
        <v>6.0875331254379716E-3</v>
      </c>
      <c r="O388" s="72">
        <f>AVERAGE(N$9:N388)</f>
        <v>1.0537225522857177E-2</v>
      </c>
      <c r="P388" s="71">
        <f t="shared" si="109"/>
        <v>0.12905575628031962</v>
      </c>
      <c r="Q388" s="83">
        <f t="shared" si="110"/>
        <v>1.6464999999999799E-2</v>
      </c>
      <c r="R388" s="64">
        <f t="shared" si="111"/>
        <v>6.7504505240541635E-2</v>
      </c>
      <c r="S388" s="92">
        <v>1.6465E-2</v>
      </c>
      <c r="T388" s="93" t="s">
        <v>108</v>
      </c>
    </row>
    <row r="389" spans="1:20" s="2" customFormat="1">
      <c r="A389" s="33">
        <f t="shared" si="112"/>
        <v>54331</v>
      </c>
      <c r="B389" s="2" t="s">
        <v>11</v>
      </c>
      <c r="C389" s="11">
        <f t="shared" si="102"/>
        <v>39.713663472909474</v>
      </c>
      <c r="E389" s="88">
        <f t="shared" si="103"/>
        <v>0.40963359999999999</v>
      </c>
      <c r="F389" s="57">
        <f t="shared" si="104"/>
        <v>4.4999998757230431E-2</v>
      </c>
      <c r="G389" s="6">
        <v>28</v>
      </c>
      <c r="H389" s="21">
        <v>4.4999999999999998E-2</v>
      </c>
      <c r="I389" s="13">
        <f>AVERAGEA(C361:C388)</f>
        <v>36.411876561146045</v>
      </c>
      <c r="J389" s="14">
        <f t="shared" si="106"/>
        <v>0.91686017800861586</v>
      </c>
      <c r="K389" s="12">
        <f t="shared" si="107"/>
        <v>4.1258706870941783E-2</v>
      </c>
      <c r="L389" s="13"/>
      <c r="M389" s="20"/>
      <c r="N389" s="72">
        <f t="shared" si="108"/>
        <v>6.0875323540239279E-3</v>
      </c>
      <c r="O389" s="72">
        <f>AVERAGE(N$9:N389)</f>
        <v>1.0525546538162078E-2</v>
      </c>
      <c r="P389" s="71">
        <f t="shared" si="109"/>
        <v>0.12905573765154421</v>
      </c>
      <c r="Q389" s="83">
        <f t="shared" si="110"/>
        <v>1.6464999999999962E-2</v>
      </c>
      <c r="R389" s="64">
        <f t="shared" si="111"/>
        <v>6.7504505240541635E-2</v>
      </c>
      <c r="S389" s="92">
        <v>1.6465E-2</v>
      </c>
      <c r="T389" s="93" t="s">
        <v>108</v>
      </c>
    </row>
    <row r="390" spans="1:20" s="2" customFormat="1">
      <c r="A390" s="33">
        <f t="shared" si="112"/>
        <v>54423</v>
      </c>
      <c r="B390" s="2" t="s">
        <v>11</v>
      </c>
      <c r="C390" s="11">
        <f t="shared" si="102"/>
        <v>39.955421641990924</v>
      </c>
      <c r="E390" s="88">
        <f t="shared" si="103"/>
        <v>0.41212729999999997</v>
      </c>
      <c r="F390" s="57">
        <f t="shared" si="104"/>
        <v>4.5000002822361357E-2</v>
      </c>
      <c r="G390" s="6">
        <v>28</v>
      </c>
      <c r="H390" s="21">
        <v>4.4999999999999998E-2</v>
      </c>
      <c r="I390" s="13">
        <f t="shared" ref="I390:I391" si="133">AVERAGEA(C362:C389)</f>
        <v>36.633535480153888</v>
      </c>
      <c r="J390" s="14">
        <f t="shared" si="106"/>
        <v>0.91686019004875374</v>
      </c>
      <c r="K390" s="12">
        <f t="shared" si="107"/>
        <v>4.1258711139904689E-2</v>
      </c>
      <c r="L390" s="13"/>
      <c r="M390" s="20"/>
      <c r="N390" s="72">
        <f t="shared" si="108"/>
        <v>6.0875312912485047E-3</v>
      </c>
      <c r="O390" s="72">
        <f>AVERAGE(N$9:N390)</f>
        <v>1.051392869720157E-2</v>
      </c>
      <c r="P390" s="71">
        <f t="shared" si="109"/>
        <v>0.12905572022762635</v>
      </c>
      <c r="Q390" s="83">
        <f t="shared" si="110"/>
        <v>1.6464999999999889E-2</v>
      </c>
      <c r="R390" s="64">
        <f t="shared" si="111"/>
        <v>6.7504505240541635E-2</v>
      </c>
      <c r="S390" s="92">
        <v>1.6465E-2</v>
      </c>
      <c r="T390" s="93" t="s">
        <v>108</v>
      </c>
    </row>
    <row r="391" spans="1:20" s="2" customFormat="1">
      <c r="A391" s="33">
        <f t="shared" si="112"/>
        <v>54513</v>
      </c>
      <c r="B391" s="2" t="s">
        <v>11</v>
      </c>
      <c r="C391" s="11">
        <f t="shared" si="102"/>
        <v>40.198651559326301</v>
      </c>
      <c r="E391" s="88">
        <f t="shared" si="103"/>
        <v>0.41463610000000001</v>
      </c>
      <c r="F391" s="57">
        <f t="shared" si="104"/>
        <v>4.4999998210037168E-2</v>
      </c>
      <c r="G391" s="6">
        <v>28</v>
      </c>
      <c r="H391" s="21">
        <v>4.4999999999999998E-2</v>
      </c>
      <c r="I391" s="13">
        <f t="shared" si="133"/>
        <v>36.856543688263187</v>
      </c>
      <c r="J391" s="14">
        <f t="shared" si="106"/>
        <v>0.91686019949871367</v>
      </c>
      <c r="K391" s="12">
        <f t="shared" si="107"/>
        <v>4.1258707336296434E-2</v>
      </c>
      <c r="L391" s="13"/>
      <c r="M391" s="20"/>
      <c r="N391" s="72">
        <f t="shared" si="108"/>
        <v>6.0875322381721553E-3</v>
      </c>
      <c r="O391" s="72">
        <f>AVERAGE(N$9:N391)</f>
        <v>1.0502371526290265E-2</v>
      </c>
      <c r="P391" s="71">
        <f t="shared" si="109"/>
        <v>0.12905570482904016</v>
      </c>
      <c r="Q391" s="83">
        <f t="shared" si="110"/>
        <v>1.646499999999991E-2</v>
      </c>
      <c r="R391" s="64">
        <f t="shared" si="111"/>
        <v>6.7504505240541413E-2</v>
      </c>
      <c r="S391" s="92">
        <v>1.6465E-2</v>
      </c>
      <c r="T391" s="93" t="s">
        <v>108</v>
      </c>
    </row>
    <row r="392" spans="1:20" s="2" customFormat="1">
      <c r="A392" s="33">
        <f t="shared" si="112"/>
        <v>54604</v>
      </c>
      <c r="B392" s="2" t="s">
        <v>11</v>
      </c>
      <c r="C392" s="11">
        <f t="shared" si="102"/>
        <v>40.443362157250611</v>
      </c>
      <c r="E392" s="88">
        <f t="shared" si="103"/>
        <v>0.41716019999999998</v>
      </c>
      <c r="F392" s="57">
        <f t="shared" si="104"/>
        <v>4.4999996672417532E-2</v>
      </c>
      <c r="G392" s="6">
        <v>28</v>
      </c>
      <c r="H392" s="21">
        <v>4.4999999999999998E-2</v>
      </c>
      <c r="I392" s="13">
        <f>AVERAGEA(C364:C391)</f>
        <v>37.080909408661867</v>
      </c>
      <c r="J392" s="14">
        <f t="shared" si="106"/>
        <v>0.91686020723215444</v>
      </c>
      <c r="K392" s="12">
        <f t="shared" si="107"/>
        <v>4.1258706274518997E-2</v>
      </c>
      <c r="L392" s="13">
        <f t="shared" ref="L392" si="134">SUM(E389:E392)</f>
        <v>1.6535571999999998</v>
      </c>
      <c r="M392" s="20">
        <f t="shared" ref="M392" si="135">+(L392/L388)-1</f>
        <v>2.4573421049729038E-2</v>
      </c>
      <c r="N392" s="72">
        <f t="shared" si="108"/>
        <v>6.0875325025060434E-3</v>
      </c>
      <c r="O392" s="72">
        <f>AVERAGE(N$9:N392)</f>
        <v>1.0490874549665826E-2</v>
      </c>
      <c r="P392" s="71">
        <f t="shared" si="109"/>
        <v>0.12905569299047448</v>
      </c>
      <c r="Q392" s="83">
        <f t="shared" si="110"/>
        <v>1.6465000000000073E-2</v>
      </c>
      <c r="R392" s="64">
        <f t="shared" si="111"/>
        <v>6.7504505240541857E-2</v>
      </c>
      <c r="S392" s="92">
        <v>1.6465E-2</v>
      </c>
      <c r="T392" s="93" t="s">
        <v>108</v>
      </c>
    </row>
    <row r="393" spans="1:20" s="2" customFormat="1">
      <c r="A393" s="33">
        <f t="shared" si="112"/>
        <v>54696</v>
      </c>
      <c r="B393" s="2" t="s">
        <v>11</v>
      </c>
      <c r="C393" s="11">
        <f t="shared" si="102"/>
        <v>40.689562415169739</v>
      </c>
      <c r="E393" s="88">
        <f t="shared" si="103"/>
        <v>0.41969970000000001</v>
      </c>
      <c r="F393" s="57">
        <f t="shared" si="104"/>
        <v>4.4999998897251953E-2</v>
      </c>
      <c r="G393" s="6">
        <v>28</v>
      </c>
      <c r="H393" s="21">
        <v>4.4999999999999998E-2</v>
      </c>
      <c r="I393" s="13">
        <f>AVERAGEA(C365:C392)</f>
        <v>37.306640914218342</v>
      </c>
      <c r="J393" s="14">
        <f t="shared" si="106"/>
        <v>0.91686021426246189</v>
      </c>
      <c r="K393" s="12">
        <f t="shared" si="107"/>
        <v>4.1258708630744975E-2</v>
      </c>
      <c r="L393" s="13"/>
      <c r="M393" s="20"/>
      <c r="N393" s="72">
        <f t="shared" si="108"/>
        <v>6.0875319159139352E-3</v>
      </c>
      <c r="O393" s="72">
        <f>AVERAGE(N$9:N393)</f>
        <v>1.0479437296071665E-2</v>
      </c>
      <c r="P393" s="71">
        <f t="shared" si="109"/>
        <v>0.12905568345992591</v>
      </c>
      <c r="Q393" s="83">
        <f t="shared" si="110"/>
        <v>1.6464999999999914E-2</v>
      </c>
      <c r="R393" s="64">
        <f t="shared" si="111"/>
        <v>6.7504505240541857E-2</v>
      </c>
      <c r="S393" s="92">
        <v>1.6465E-2</v>
      </c>
      <c r="T393" s="93" t="s">
        <v>108</v>
      </c>
    </row>
    <row r="394" spans="1:20" s="2" customFormat="1">
      <c r="A394" s="33">
        <f t="shared" si="112"/>
        <v>54788</v>
      </c>
      <c r="B394" s="2" t="s">
        <v>11</v>
      </c>
      <c r="C394" s="11">
        <f t="shared" si="102"/>
        <v>40.937261460335506</v>
      </c>
      <c r="E394" s="88">
        <f t="shared" si="103"/>
        <v>0.42225459999999998</v>
      </c>
      <c r="F394" s="57">
        <f t="shared" si="104"/>
        <v>4.4999994841635013E-2</v>
      </c>
      <c r="G394" s="6">
        <v>28</v>
      </c>
      <c r="H394" s="21">
        <v>4.4999999999999998E-2</v>
      </c>
      <c r="I394" s="13">
        <f t="shared" ref="I394:I395" si="136">AVERAGEA(C366:C393)</f>
        <v>37.533746524728087</v>
      </c>
      <c r="J394" s="14">
        <f t="shared" si="106"/>
        <v>0.91686021941391671</v>
      </c>
      <c r="K394" s="12">
        <f t="shared" si="107"/>
        <v>4.1258705144126592E-2</v>
      </c>
      <c r="L394" s="13"/>
      <c r="M394" s="20"/>
      <c r="N394" s="72">
        <f t="shared" si="108"/>
        <v>6.0875327839216009E-3</v>
      </c>
      <c r="O394" s="72">
        <f>AVERAGE(N$9:N394)</f>
        <v>1.0468059305107547E-2</v>
      </c>
      <c r="P394" s="71">
        <f t="shared" si="109"/>
        <v>0.12905567499546655</v>
      </c>
      <c r="Q394" s="83">
        <f t="shared" si="110"/>
        <v>1.6464999999999935E-2</v>
      </c>
      <c r="R394" s="64">
        <f t="shared" si="111"/>
        <v>6.7504505240541857E-2</v>
      </c>
      <c r="S394" s="92">
        <v>1.6465E-2</v>
      </c>
      <c r="T394" s="93" t="s">
        <v>108</v>
      </c>
    </row>
    <row r="395" spans="1:20" s="2" customFormat="1">
      <c r="A395" s="33">
        <f t="shared" si="112"/>
        <v>54878</v>
      </c>
      <c r="B395" s="2" t="s">
        <v>11</v>
      </c>
      <c r="C395" s="11">
        <f t="shared" si="102"/>
        <v>41.186468370279925</v>
      </c>
      <c r="E395" s="88">
        <f t="shared" si="103"/>
        <v>0.42482510000000001</v>
      </c>
      <c r="F395" s="57">
        <f t="shared" si="104"/>
        <v>4.4999995828991599E-2</v>
      </c>
      <c r="G395" s="6">
        <v>28</v>
      </c>
      <c r="H395" s="21">
        <v>4.4999999999999998E-2</v>
      </c>
      <c r="I395" s="13">
        <f t="shared" si="136"/>
        <v>37.762234611257732</v>
      </c>
      <c r="J395" s="14">
        <f t="shared" si="106"/>
        <v>0.91686022389107991</v>
      </c>
      <c r="K395" s="12">
        <f t="shared" si="107"/>
        <v>4.1258706250866896E-2</v>
      </c>
      <c r="L395" s="13"/>
      <c r="M395" s="20"/>
      <c r="N395" s="72">
        <f t="shared" si="108"/>
        <v>6.0875325083940002E-3</v>
      </c>
      <c r="O395" s="72">
        <f>AVERAGE(N$9:N395)</f>
        <v>1.0456740114418364E-2</v>
      </c>
      <c r="P395" s="71">
        <f t="shared" si="109"/>
        <v>0.1290556670726366</v>
      </c>
      <c r="Q395" s="83">
        <f t="shared" si="110"/>
        <v>1.6464999999999886E-2</v>
      </c>
      <c r="R395" s="64">
        <f t="shared" si="111"/>
        <v>6.7504505240541857E-2</v>
      </c>
      <c r="S395" s="92">
        <v>1.6465E-2</v>
      </c>
      <c r="T395" s="93" t="s">
        <v>108</v>
      </c>
    </row>
    <row r="396" spans="1:20" s="2" customFormat="1">
      <c r="A396" s="33">
        <f t="shared" si="112"/>
        <v>54969</v>
      </c>
      <c r="B396" s="2" t="s">
        <v>11</v>
      </c>
      <c r="C396" s="11">
        <f t="shared" si="102"/>
        <v>41.43719227199658</v>
      </c>
      <c r="E396" s="88">
        <f t="shared" si="103"/>
        <v>0.42741129999999999</v>
      </c>
      <c r="F396" s="57">
        <f t="shared" si="104"/>
        <v>4.5000002319836307E-2</v>
      </c>
      <c r="G396" s="6">
        <v>28</v>
      </c>
      <c r="H396" s="21">
        <v>4.4999999999999998E-2</v>
      </c>
      <c r="I396" s="13">
        <f>AVERAGEA(C368:C395)</f>
        <v>37.992113596989235</v>
      </c>
      <c r="J396" s="14">
        <f t="shared" si="106"/>
        <v>0.91686022903304809</v>
      </c>
      <c r="K396" s="12">
        <f t="shared" si="107"/>
        <v>4.1258712433452811E-2</v>
      </c>
      <c r="L396" s="13">
        <f t="shared" ref="L396" si="137">SUM(E393:E396)</f>
        <v>1.6941907</v>
      </c>
      <c r="M396" s="20">
        <f t="shared" ref="M396" si="138">+(L396/L392)-1</f>
        <v>2.4573386393890839E-2</v>
      </c>
      <c r="N396" s="72">
        <f t="shared" si="108"/>
        <v>6.0875309692145496E-3</v>
      </c>
      <c r="O396" s="72">
        <f>AVERAGE(N$9:N396)</f>
        <v>1.0445479266105982E-2</v>
      </c>
      <c r="P396" s="71">
        <f t="shared" si="109"/>
        <v>0.12905565952280429</v>
      </c>
      <c r="Q396" s="83">
        <f t="shared" si="110"/>
        <v>1.6464999999999879E-2</v>
      </c>
      <c r="R396" s="64">
        <f t="shared" si="111"/>
        <v>6.7504505240541635E-2</v>
      </c>
      <c r="S396" s="92">
        <v>1.6465E-2</v>
      </c>
      <c r="T396" s="93" t="s">
        <v>108</v>
      </c>
    </row>
    <row r="397" spans="1:20" s="2" customFormat="1">
      <c r="A397" s="33">
        <f t="shared" si="112"/>
        <v>55061</v>
      </c>
      <c r="B397" s="2" t="s">
        <v>11</v>
      </c>
      <c r="C397" s="11">
        <f t="shared" si="102"/>
        <v>41.689442442755002</v>
      </c>
      <c r="E397" s="88">
        <f t="shared" si="103"/>
        <v>0.43001319999999998</v>
      </c>
      <c r="F397" s="57">
        <f t="shared" si="104"/>
        <v>4.5000004243682015E-2</v>
      </c>
      <c r="G397" s="6">
        <v>28</v>
      </c>
      <c r="H397" s="21">
        <v>4.4999999999999998E-2</v>
      </c>
      <c r="I397" s="13">
        <f>AVERAGEA(C369:C396)</f>
        <v>38.223391950935088</v>
      </c>
      <c r="J397" s="14">
        <f t="shared" si="106"/>
        <v>0.91686023394102112</v>
      </c>
      <c r="K397" s="12">
        <f t="shared" si="107"/>
        <v>4.125871441820924E-2</v>
      </c>
      <c r="L397" s="13"/>
      <c r="M397" s="20"/>
      <c r="N397" s="72">
        <f t="shared" si="108"/>
        <v>6.0875304751015769E-3</v>
      </c>
      <c r="O397" s="72">
        <f>AVERAGE(N$9:N397)</f>
        <v>1.0434276312915741E-2</v>
      </c>
      <c r="P397" s="71">
        <f t="shared" si="109"/>
        <v>0.12905565217869386</v>
      </c>
      <c r="Q397" s="83">
        <f t="shared" si="110"/>
        <v>1.6464999999999973E-2</v>
      </c>
      <c r="R397" s="64">
        <f t="shared" si="111"/>
        <v>6.7504505240541635E-2</v>
      </c>
      <c r="S397" s="92">
        <v>1.6465E-2</v>
      </c>
      <c r="T397" s="93" t="s">
        <v>108</v>
      </c>
    </row>
    <row r="398" spans="1:20" s="2" customFormat="1">
      <c r="A398" s="33">
        <f t="shared" si="112"/>
        <v>55153</v>
      </c>
      <c r="B398" s="2" t="s">
        <v>11</v>
      </c>
      <c r="C398" s="11">
        <f t="shared" si="102"/>
        <v>41.943228212574965</v>
      </c>
      <c r="E398" s="88">
        <f t="shared" si="103"/>
        <v>0.43263089999999998</v>
      </c>
      <c r="F398" s="57">
        <f t="shared" si="104"/>
        <v>4.5000002111171819E-2</v>
      </c>
      <c r="G398" s="6">
        <v>28</v>
      </c>
      <c r="H398" s="21">
        <v>4.4999999999999998E-2</v>
      </c>
      <c r="I398" s="13">
        <f t="shared" ref="I398:I399" si="139">AVERAGEA(C370:C397)</f>
        <v>38.456078195835808</v>
      </c>
      <c r="J398" s="14">
        <f t="shared" si="106"/>
        <v>0.91686023786567583</v>
      </c>
      <c r="K398" s="12">
        <f t="shared" si="107"/>
        <v>4.1258712639604907E-2</v>
      </c>
      <c r="L398" s="13"/>
      <c r="M398" s="20"/>
      <c r="N398" s="72">
        <f t="shared" si="108"/>
        <v>6.0875309178922699E-3</v>
      </c>
      <c r="O398" s="72">
        <f>AVERAGE(N$9:N398)</f>
        <v>1.0423130811902858E-2</v>
      </c>
      <c r="P398" s="71">
        <f t="shared" si="109"/>
        <v>0.12905564522176216</v>
      </c>
      <c r="Q398" s="83">
        <f t="shared" si="110"/>
        <v>1.6465000000000046E-2</v>
      </c>
      <c r="R398" s="64">
        <f t="shared" si="111"/>
        <v>6.7504505240541635E-2</v>
      </c>
      <c r="S398" s="92">
        <v>1.6465E-2</v>
      </c>
      <c r="T398" s="93" t="s">
        <v>108</v>
      </c>
    </row>
    <row r="399" spans="1:20" s="2" customFormat="1">
      <c r="A399" s="33">
        <f t="shared" si="112"/>
        <v>55243</v>
      </c>
      <c r="B399" s="2" t="s">
        <v>11</v>
      </c>
      <c r="C399" s="11">
        <f t="shared" si="102"/>
        <v>42.19855896509501</v>
      </c>
      <c r="E399" s="88">
        <f t="shared" si="103"/>
        <v>0.4352645</v>
      </c>
      <c r="F399" s="57">
        <f t="shared" si="104"/>
        <v>4.4999996362221996E-2</v>
      </c>
      <c r="G399" s="6">
        <v>28</v>
      </c>
      <c r="H399" s="21">
        <v>4.4999999999999998E-2</v>
      </c>
      <c r="I399" s="13">
        <f t="shared" si="139"/>
        <v>38.690180905473092</v>
      </c>
      <c r="J399" s="14">
        <f t="shared" si="106"/>
        <v>0.91686024012042899</v>
      </c>
      <c r="K399" s="12">
        <f t="shared" si="107"/>
        <v>4.1258707470085289E-2</v>
      </c>
      <c r="L399" s="13"/>
      <c r="M399" s="20"/>
      <c r="N399" s="72">
        <f t="shared" si="108"/>
        <v>6.0875322048647984E-3</v>
      </c>
      <c r="O399" s="72">
        <f>AVERAGE(N$9:N399)</f>
        <v>1.0412042324416828E-2</v>
      </c>
      <c r="P399" s="71">
        <f t="shared" si="109"/>
        <v>0.12905564219822896</v>
      </c>
      <c r="Q399" s="83">
        <f t="shared" si="110"/>
        <v>1.6464999999999962E-2</v>
      </c>
      <c r="R399" s="64">
        <f t="shared" si="111"/>
        <v>6.7504505240541635E-2</v>
      </c>
      <c r="S399" s="92">
        <v>1.6465E-2</v>
      </c>
      <c r="T399" s="93" t="s">
        <v>108</v>
      </c>
    </row>
    <row r="400" spans="1:20" s="2" customFormat="1">
      <c r="A400" s="33">
        <f t="shared" si="112"/>
        <v>55334</v>
      </c>
      <c r="B400" s="2" t="s">
        <v>11</v>
      </c>
      <c r="C400" s="11">
        <f t="shared" si="102"/>
        <v>42.455444038455298</v>
      </c>
      <c r="E400" s="88">
        <f t="shared" si="103"/>
        <v>0.43791419999999998</v>
      </c>
      <c r="F400" s="57">
        <f t="shared" si="104"/>
        <v>4.4999997642998273E-2</v>
      </c>
      <c r="G400" s="6">
        <v>28</v>
      </c>
      <c r="H400" s="21">
        <v>4.4999999999999998E-2</v>
      </c>
      <c r="I400" s="13">
        <f>AVERAGEA(C372:C399)</f>
        <v>38.925708705510282</v>
      </c>
      <c r="J400" s="14">
        <f t="shared" si="106"/>
        <v>0.91686024224012708</v>
      </c>
      <c r="K400" s="12">
        <f t="shared" si="107"/>
        <v>4.1258708739764539E-2</v>
      </c>
      <c r="L400" s="13">
        <f t="shared" ref="L400" si="140">SUM(E397:E400)</f>
        <v>1.7358228</v>
      </c>
      <c r="M400" s="20">
        <f t="shared" ref="M400" si="141">+(L400/L396)-1</f>
        <v>2.4573443827781594E-2</v>
      </c>
      <c r="N400" s="72">
        <f t="shared" si="108"/>
        <v>6.087531888772979E-3</v>
      </c>
      <c r="O400" s="72">
        <f>AVERAGE(N$9:N400)</f>
        <v>1.0401010410040186E-2</v>
      </c>
      <c r="P400" s="71">
        <f t="shared" si="109"/>
        <v>0.12905563830516642</v>
      </c>
      <c r="Q400" s="83">
        <f t="shared" si="110"/>
        <v>1.6464999999999948E-2</v>
      </c>
      <c r="R400" s="64">
        <f t="shared" si="111"/>
        <v>6.7504505240541635E-2</v>
      </c>
      <c r="S400" s="92">
        <v>1.6465E-2</v>
      </c>
      <c r="T400" s="93" t="s">
        <v>108</v>
      </c>
    </row>
    <row r="401" spans="1:20" s="2" customFormat="1">
      <c r="A401" s="33">
        <f t="shared" si="112"/>
        <v>55426</v>
      </c>
      <c r="B401" s="2" t="s">
        <v>11</v>
      </c>
      <c r="C401" s="11">
        <f t="shared" si="102"/>
        <v>42.713892924548468</v>
      </c>
      <c r="E401" s="88">
        <f t="shared" si="103"/>
        <v>0.44058000000000003</v>
      </c>
      <c r="F401" s="57">
        <f t="shared" si="104"/>
        <v>4.4999995854583169E-2</v>
      </c>
      <c r="G401" s="6">
        <v>28</v>
      </c>
      <c r="H401" s="21">
        <v>4.4999999999999998E-2</v>
      </c>
      <c r="I401" s="13">
        <f>AVERAGEA(C373:C400)</f>
        <v>39.162670274346503</v>
      </c>
      <c r="J401" s="14">
        <f t="shared" si="106"/>
        <v>0.91686024365714014</v>
      </c>
      <c r="K401" s="12">
        <f t="shared" si="107"/>
        <v>4.1258707163803421E-2</v>
      </c>
      <c r="L401" s="13"/>
      <c r="M401" s="20"/>
      <c r="N401" s="72">
        <f t="shared" si="108"/>
        <v>6.0875322811151378E-3</v>
      </c>
      <c r="O401" s="72">
        <f>AVERAGE(N$9:N401)</f>
        <v>1.0390034638719766E-2</v>
      </c>
      <c r="P401" s="71">
        <f t="shared" si="109"/>
        <v>0.12905563474644932</v>
      </c>
      <c r="Q401" s="83">
        <f t="shared" si="110"/>
        <v>1.646500000000008E-2</v>
      </c>
      <c r="R401" s="64">
        <f t="shared" si="111"/>
        <v>6.7504505240541857E-2</v>
      </c>
      <c r="S401" s="92">
        <v>1.6465E-2</v>
      </c>
      <c r="T401" s="93" t="s">
        <v>108</v>
      </c>
    </row>
    <row r="402" spans="1:20" s="2" customFormat="1">
      <c r="A402" s="33">
        <f t="shared" si="112"/>
        <v>55518</v>
      </c>
      <c r="B402" s="2" t="s">
        <v>11</v>
      </c>
      <c r="C402" s="11">
        <f t="shared" ref="C402:C405" si="142">+C401*(1+S402)-E402</f>
        <v>42.973915071551154</v>
      </c>
      <c r="E402" s="88">
        <f t="shared" ref="E402:E405" si="143">ROUND((AVERAGEA(C374:C401)*0.045/4),7)</f>
        <v>0.44326209999999999</v>
      </c>
      <c r="F402" s="57">
        <f t="shared" ref="F402:F405" si="144">+(4*E402)/AVERAGE(C374:C401)</f>
        <v>4.5000001383735701E-2</v>
      </c>
      <c r="G402" s="6">
        <v>28</v>
      </c>
      <c r="H402" s="21">
        <v>4.4999999999999998E-2</v>
      </c>
      <c r="I402" s="13">
        <f t="shared" ref="I402:I403" si="145">AVERAGEA(C374:C401)</f>
        <v>39.401074343985037</v>
      </c>
      <c r="J402" s="14">
        <f t="shared" ref="J402:J405" si="146">+I402/C402</f>
        <v>0.91686024599766225</v>
      </c>
      <c r="K402" s="12">
        <f t="shared" ref="K402:K405" si="147">+E402*4/C402</f>
        <v>4.1258712338587057E-2</v>
      </c>
      <c r="L402" s="13"/>
      <c r="M402" s="20"/>
      <c r="N402" s="72">
        <f t="shared" ref="N402:N405" si="148">+(C402/C401)-1</f>
        <v>6.0875309928318799E-3</v>
      </c>
      <c r="O402" s="72">
        <f>AVERAGE(N$9:N402)</f>
        <v>1.0379114578704822E-2</v>
      </c>
      <c r="P402" s="71">
        <f t="shared" ref="P402:P405" si="149">+C402/C382-1</f>
        <v>0.12905563042821067</v>
      </c>
      <c r="Q402" s="83">
        <f t="shared" ref="Q402:Q405" si="150">((C402-C401+E402)/C401)</f>
        <v>1.646499999999991E-2</v>
      </c>
      <c r="R402" s="64">
        <f t="shared" ref="R402:R405" si="151">+(1+Q402)*(1+Q401)*(1+Q400)*(1+Q399)-1</f>
        <v>6.7504505240541857E-2</v>
      </c>
      <c r="S402" s="92">
        <v>1.6465E-2</v>
      </c>
      <c r="T402" s="93" t="s">
        <v>108</v>
      </c>
    </row>
    <row r="403" spans="1:20" s="2" customFormat="1">
      <c r="A403" s="33">
        <f t="shared" si="112"/>
        <v>55609</v>
      </c>
      <c r="B403" s="2" t="s">
        <v>11</v>
      </c>
      <c r="C403" s="11">
        <f t="shared" si="142"/>
        <v>43.235520083204243</v>
      </c>
      <c r="E403" s="88">
        <f t="shared" si="143"/>
        <v>0.44596049999999998</v>
      </c>
      <c r="F403" s="57">
        <f t="shared" si="144"/>
        <v>4.5000004131593642E-2</v>
      </c>
      <c r="G403" s="6">
        <v>28</v>
      </c>
      <c r="H403" s="21">
        <v>4.4999999999999998E-2</v>
      </c>
      <c r="I403" s="13">
        <f t="shared" si="145"/>
        <v>39.640929693773039</v>
      </c>
      <c r="J403" s="14">
        <f t="shared" si="146"/>
        <v>0.91686024864478044</v>
      </c>
      <c r="K403" s="12">
        <f t="shared" si="147"/>
        <v>4.1258714977109097E-2</v>
      </c>
      <c r="L403" s="13"/>
      <c r="M403" s="20"/>
      <c r="N403" s="72">
        <f t="shared" si="148"/>
        <v>6.087530335961322E-3</v>
      </c>
      <c r="O403" s="72">
        <f>AVERAGE(N$9:N403)</f>
        <v>1.0368249808470028E-2</v>
      </c>
      <c r="P403" s="71">
        <f t="shared" si="149"/>
        <v>0.12905562721360408</v>
      </c>
      <c r="Q403" s="83">
        <f t="shared" si="150"/>
        <v>1.6464999999999973E-2</v>
      </c>
      <c r="R403" s="64">
        <f t="shared" si="151"/>
        <v>6.7504505240541857E-2</v>
      </c>
      <c r="S403" s="92">
        <v>1.6465E-2</v>
      </c>
      <c r="T403" s="93" t="s">
        <v>108</v>
      </c>
    </row>
    <row r="404" spans="1:20" s="2" customFormat="1">
      <c r="A404" s="33">
        <f t="shared" si="112"/>
        <v>55700</v>
      </c>
      <c r="B404" s="2" t="s">
        <v>11</v>
      </c>
      <c r="C404" s="11">
        <f t="shared" si="142"/>
        <v>43.498717621374198</v>
      </c>
      <c r="E404" s="88">
        <f t="shared" si="143"/>
        <v>0.4486753</v>
      </c>
      <c r="F404" s="57">
        <f t="shared" si="144"/>
        <v>4.5000004209277217E-2</v>
      </c>
      <c r="G404" s="6">
        <v>28</v>
      </c>
      <c r="H404" s="21">
        <v>4.4999999999999998E-2</v>
      </c>
      <c r="I404" s="13">
        <f>AVERAGEA(C376:C403)</f>
        <v>39.882245158323869</v>
      </c>
      <c r="J404" s="14">
        <f t="shared" si="146"/>
        <v>0.91686025104167013</v>
      </c>
      <c r="K404" s="12">
        <f t="shared" si="147"/>
        <v>4.1258715156194121E-2</v>
      </c>
      <c r="L404" s="13">
        <f t="shared" ref="L404" si="152">SUM(E401:E404)</f>
        <v>1.7784778999999999</v>
      </c>
      <c r="M404" s="20">
        <f t="shared" ref="M404" si="153">+(L404/L400)-1</f>
        <v>2.4573418438794459E-2</v>
      </c>
      <c r="N404" s="72">
        <f t="shared" si="148"/>
        <v>6.0875302913772078E-3</v>
      </c>
      <c r="O404" s="72">
        <f>AVERAGE(N$9:N404)</f>
        <v>1.035743991069959E-2</v>
      </c>
      <c r="P404" s="71">
        <f t="shared" si="149"/>
        <v>0.12905562435551099</v>
      </c>
      <c r="Q404" s="83">
        <f t="shared" si="150"/>
        <v>1.6464999999999928E-2</v>
      </c>
      <c r="R404" s="64">
        <f t="shared" si="151"/>
        <v>6.7504505240541857E-2</v>
      </c>
      <c r="S404" s="92">
        <v>1.6465E-2</v>
      </c>
      <c r="T404" s="93" t="s">
        <v>108</v>
      </c>
    </row>
    <row r="405" spans="1:20" s="2" customFormat="1">
      <c r="A405" s="33">
        <f t="shared" si="112"/>
        <v>55792</v>
      </c>
      <c r="B405" s="2" t="s">
        <v>11</v>
      </c>
      <c r="C405" s="11">
        <f t="shared" si="142"/>
        <v>43.76351740701012</v>
      </c>
      <c r="E405" s="88">
        <f t="shared" si="143"/>
        <v>0.45140659999999999</v>
      </c>
      <c r="F405" s="57">
        <f t="shared" si="144"/>
        <v>4.5000001662821962E-2</v>
      </c>
      <c r="G405" s="6">
        <v>28</v>
      </c>
      <c r="H405" s="21">
        <v>4.4999999999999998E-2</v>
      </c>
      <c r="I405" s="13">
        <f>AVERAGEA(C377:C404)</f>
        <v>40.1250296284271</v>
      </c>
      <c r="J405" s="14">
        <f t="shared" si="146"/>
        <v>0.91686025269074467</v>
      </c>
      <c r="K405" s="12">
        <f t="shared" si="147"/>
        <v>4.1258712895658869E-2</v>
      </c>
      <c r="L405" s="13"/>
      <c r="M405" s="20"/>
      <c r="N405" s="72">
        <f t="shared" si="148"/>
        <v>6.0875308541465945E-3</v>
      </c>
      <c r="O405" s="72">
        <f>AVERAGE(N$9:N405)</f>
        <v>1.0346684472269985E-2</v>
      </c>
      <c r="P405" s="71">
        <f t="shared" si="149"/>
        <v>0.12905562144570171</v>
      </c>
      <c r="Q405" s="83">
        <f t="shared" si="150"/>
        <v>1.6464999999999917E-2</v>
      </c>
      <c r="R405" s="64">
        <f t="shared" si="151"/>
        <v>6.7504505240541635E-2</v>
      </c>
      <c r="S405" s="92">
        <v>1.6465E-2</v>
      </c>
      <c r="T405" s="93" t="s">
        <v>108</v>
      </c>
    </row>
    <row r="406" spans="1:20" s="2" customFormat="1">
      <c r="A406" s="33">
        <f t="shared" si="112"/>
        <v>55884</v>
      </c>
      <c r="B406" s="2" t="s">
        <v>11</v>
      </c>
      <c r="C406" s="11">
        <f t="shared" ref="C406:C409" si="154">+C405*(1+S406)-E406</f>
        <v>44.029929221116539</v>
      </c>
      <c r="E406" s="88">
        <f t="shared" ref="E406:E409" si="155">ROUND((AVERAGEA(C378:C405)*0.045/4),7)</f>
        <v>0.45415450000000002</v>
      </c>
      <c r="F406" s="57">
        <f t="shared" ref="F406:F409" si="156">+(4*E406)/AVERAGE(C378:C405)</f>
        <v>4.4999996478063319E-2</v>
      </c>
      <c r="G406" s="6">
        <v>28</v>
      </c>
      <c r="H406" s="21">
        <v>4.4999999999999998E-2</v>
      </c>
      <c r="I406" s="13">
        <f t="shared" ref="I406:I408" si="157">AVERAGEA(C378:C405)</f>
        <v>40.369292048402009</v>
      </c>
      <c r="J406" s="14">
        <f t="shared" ref="J406:J409" si="158">+I406/C406</f>
        <v>0.91686025307170138</v>
      </c>
      <c r="K406" s="12">
        <f t="shared" ref="K406:K409" si="159">+E406*4/C406</f>
        <v>4.1258708159102805E-2</v>
      </c>
      <c r="L406" s="13"/>
      <c r="M406" s="20"/>
      <c r="N406" s="72">
        <f t="shared" ref="N406:N409" si="160">+(C406/C405)-1</f>
        <v>6.0875320333311222E-3</v>
      </c>
      <c r="O406" s="72">
        <f>AVERAGE(N$9:N406)</f>
        <v>1.0335983084232451E-2</v>
      </c>
      <c r="P406" s="71">
        <f t="shared" ref="P406:P409" si="161">+C406/C386-1</f>
        <v>0.12905562130533399</v>
      </c>
      <c r="Q406" s="83">
        <f t="shared" ref="Q406:Q409" si="162">((C406-C405+E406)/C405)</f>
        <v>1.6464999999999948E-2</v>
      </c>
      <c r="R406" s="64">
        <f t="shared" ref="R406:R409" si="163">+(1+Q406)*(1+Q405)*(1+Q404)*(1+Q403)-1</f>
        <v>6.7504505240541635E-2</v>
      </c>
      <c r="S406" s="92">
        <v>1.6465E-2</v>
      </c>
      <c r="T406" s="93" t="s">
        <v>108</v>
      </c>
    </row>
    <row r="407" spans="1:20" s="2" customFormat="1">
      <c r="A407" s="33">
        <f t="shared" si="112"/>
        <v>55974</v>
      </c>
      <c r="B407" s="2" t="s">
        <v>11</v>
      </c>
      <c r="C407" s="11">
        <f t="shared" si="154"/>
        <v>44.297962805742216</v>
      </c>
      <c r="E407" s="88">
        <f t="shared" si="155"/>
        <v>0.45691920000000003</v>
      </c>
      <c r="F407" s="57">
        <f t="shared" si="156"/>
        <v>4.4999998430038469E-2</v>
      </c>
      <c r="G407" s="6">
        <v>28</v>
      </c>
      <c r="H407" s="21">
        <v>4.4999999999999998E-2</v>
      </c>
      <c r="I407" s="13">
        <f t="shared" si="157"/>
        <v>40.615041416978947</v>
      </c>
      <c r="J407" s="14">
        <f t="shared" si="158"/>
        <v>0.91686025371158009</v>
      </c>
      <c r="K407" s="12">
        <f t="shared" si="159"/>
        <v>4.1258709977585781E-2</v>
      </c>
      <c r="L407" s="13"/>
      <c r="M407" s="20"/>
      <c r="N407" s="72">
        <f t="shared" si="160"/>
        <v>6.0875315806123709E-3</v>
      </c>
      <c r="O407" s="72">
        <f>AVERAGE(N$9:N407)</f>
        <v>1.0325335336103077E-2</v>
      </c>
      <c r="P407" s="71">
        <f t="shared" si="161"/>
        <v>0.1290556216358969</v>
      </c>
      <c r="Q407" s="83">
        <f t="shared" si="162"/>
        <v>1.6464999999999837E-2</v>
      </c>
      <c r="R407" s="64">
        <f t="shared" si="163"/>
        <v>6.7504505240541413E-2</v>
      </c>
      <c r="S407" s="92">
        <v>1.6465E-2</v>
      </c>
      <c r="T407" s="93" t="s">
        <v>108</v>
      </c>
    </row>
    <row r="408" spans="1:20" s="2" customFormat="1">
      <c r="A408" s="33">
        <f t="shared" si="112"/>
        <v>56065</v>
      </c>
      <c r="B408" s="2" t="s">
        <v>11</v>
      </c>
      <c r="C408" s="11">
        <f t="shared" si="154"/>
        <v>44.567628063338759</v>
      </c>
      <c r="E408" s="88">
        <f t="shared" si="155"/>
        <v>0.45970070000000002</v>
      </c>
      <c r="F408" s="57">
        <f t="shared" si="156"/>
        <v>4.4999997418921141E-2</v>
      </c>
      <c r="G408" s="6">
        <v>28</v>
      </c>
      <c r="H408" s="21">
        <v>4.4999999999999998E-2</v>
      </c>
      <c r="I408" s="13">
        <f t="shared" si="157"/>
        <v>40.862286788195213</v>
      </c>
      <c r="J408" s="14">
        <f t="shared" si="158"/>
        <v>0.91686025404184446</v>
      </c>
      <c r="K408" s="12">
        <f t="shared" si="159"/>
        <v>4.1258709065394382E-2</v>
      </c>
      <c r="L408" s="13">
        <f t="shared" ref="L408" si="164">SUM(E405:E408)</f>
        <v>1.8221810000000001</v>
      </c>
      <c r="M408" s="20">
        <f t="shared" ref="M408" si="165">+(L408/L404)-1</f>
        <v>2.4573316317284544E-2</v>
      </c>
      <c r="N408" s="72">
        <f t="shared" si="160"/>
        <v>6.0875318077062701E-3</v>
      </c>
      <c r="O408" s="72">
        <f>AVERAGE(N$9:N408)</f>
        <v>1.0314740827282086E-2</v>
      </c>
      <c r="P408" s="71">
        <f t="shared" si="161"/>
        <v>0.1290556201571067</v>
      </c>
      <c r="Q408" s="83">
        <f t="shared" si="162"/>
        <v>1.6464999999999941E-2</v>
      </c>
      <c r="R408" s="64">
        <f t="shared" si="163"/>
        <v>6.7504505240541413E-2</v>
      </c>
      <c r="S408" s="92">
        <v>1.6465E-2</v>
      </c>
      <c r="T408" s="93" t="s">
        <v>108</v>
      </c>
    </row>
    <row r="409" spans="1:20" s="2" customFormat="1">
      <c r="A409" s="33">
        <f t="shared" si="112"/>
        <v>56157</v>
      </c>
      <c r="B409" s="2" t="s">
        <v>11</v>
      </c>
      <c r="C409" s="11">
        <f t="shared" si="154"/>
        <v>44.838934859401625</v>
      </c>
      <c r="E409" s="88">
        <f t="shared" si="155"/>
        <v>0.4624992</v>
      </c>
      <c r="F409" s="57">
        <f t="shared" si="156"/>
        <v>4.5000002989634073E-2</v>
      </c>
      <c r="G409" s="6">
        <v>28</v>
      </c>
      <c r="H409" s="21">
        <v>4.4999999999999998E-2</v>
      </c>
      <c r="I409" s="13">
        <f>AVERAGEA(C381:C408)</f>
        <v>41.111037268734272</v>
      </c>
      <c r="J409" s="14">
        <f t="shared" si="158"/>
        <v>0.91686025543745264</v>
      </c>
      <c r="K409" s="12">
        <f t="shared" si="159"/>
        <v>4.1258714235762023E-2</v>
      </c>
      <c r="L409" s="13"/>
      <c r="M409" s="20"/>
      <c r="N409" s="72">
        <f t="shared" si="160"/>
        <v>6.0875305205223551E-3</v>
      </c>
      <c r="O409" s="72">
        <f>AVERAGE(N$9:N409)</f>
        <v>1.0304199155694155E-2</v>
      </c>
      <c r="P409" s="71">
        <f t="shared" si="161"/>
        <v>0.12905561809950705</v>
      </c>
      <c r="Q409" s="83">
        <f t="shared" si="162"/>
        <v>1.6464999999999858E-2</v>
      </c>
      <c r="R409" s="64">
        <f t="shared" si="163"/>
        <v>6.7504505240541413E-2</v>
      </c>
      <c r="S409" s="92">
        <v>1.6465E-2</v>
      </c>
      <c r="T409" s="93" t="s">
        <v>108</v>
      </c>
    </row>
    <row r="410" spans="1:20" s="2" customFormat="1">
      <c r="A410" s="33">
        <f t="shared" si="112"/>
        <v>56249</v>
      </c>
      <c r="B410" s="2" t="s">
        <v>11</v>
      </c>
      <c r="C410" s="11">
        <f t="shared" ref="C410:C413" si="166">+C409*(1+S410)-E410</f>
        <v>45.111893321861672</v>
      </c>
      <c r="E410" s="88">
        <f t="shared" ref="E410:E413" si="167">ROUND((AVERAGEA(C382:C409)*0.045/4),7)</f>
        <v>0.46531460000000002</v>
      </c>
      <c r="F410" s="57">
        <f t="shared" ref="F410:F413" si="168">+(4*E410)/AVERAGE(C382:C409)</f>
        <v>4.4999995385888364E-2</v>
      </c>
      <c r="G410" s="6">
        <v>28</v>
      </c>
      <c r="H410" s="21">
        <v>4.4999999999999998E-2</v>
      </c>
      <c r="I410" s="13">
        <f t="shared" ref="I410:I412" si="169">AVERAGEA(C382:C409)</f>
        <v>41.361302018792557</v>
      </c>
      <c r="J410" s="14">
        <f t="shared" ref="J410:J413" si="170">+I410/C410</f>
        <v>0.91686025509260682</v>
      </c>
      <c r="K410" s="12">
        <f t="shared" ref="K410:K413" si="171">+E410*4/C410</f>
        <v>4.1258707248671735E-2</v>
      </c>
      <c r="L410" s="13"/>
      <c r="M410" s="20"/>
      <c r="N410" s="72">
        <f t="shared" ref="N410:N413" si="172">+(C410/C409)-1</f>
        <v>6.0875322599867054E-3</v>
      </c>
      <c r="O410" s="72">
        <f>AVERAGE(N$9:N410)</f>
        <v>1.0293709934560554E-2</v>
      </c>
      <c r="P410" s="71">
        <f t="shared" ref="P410:P413" si="173">+C410/C390-1</f>
        <v>0.12905561918664832</v>
      </c>
      <c r="Q410" s="83">
        <f t="shared" ref="Q410:Q413" si="174">((C410-C409+E410)/C409)</f>
        <v>1.6464999999999969E-2</v>
      </c>
      <c r="R410" s="64">
        <f t="shared" ref="R410:R413" si="175">+(1+Q410)*(1+Q409)*(1+Q408)*(1+Q407)-1</f>
        <v>6.7504505240541413E-2</v>
      </c>
      <c r="S410" s="92">
        <v>1.6465E-2</v>
      </c>
      <c r="T410" s="93" t="s">
        <v>108</v>
      </c>
    </row>
    <row r="411" spans="1:20" s="2" customFormat="1">
      <c r="A411" s="33">
        <f t="shared" si="112"/>
        <v>56339</v>
      </c>
      <c r="B411" s="2" t="s">
        <v>11</v>
      </c>
      <c r="C411" s="11">
        <f t="shared" si="166"/>
        <v>45.386513345406122</v>
      </c>
      <c r="E411" s="88">
        <f t="shared" si="167"/>
        <v>0.46814729999999999</v>
      </c>
      <c r="F411" s="57">
        <f t="shared" si="168"/>
        <v>4.5000003323361619E-2</v>
      </c>
      <c r="G411" s="6">
        <v>28</v>
      </c>
      <c r="H411" s="21">
        <v>4.4999999999999998E-2</v>
      </c>
      <c r="I411" s="13">
        <f t="shared" si="169"/>
        <v>41.613090260103398</v>
      </c>
      <c r="J411" s="14">
        <f t="shared" si="170"/>
        <v>0.91686025633681645</v>
      </c>
      <c r="K411" s="12">
        <f t="shared" si="171"/>
        <v>4.1258714582214924E-2</v>
      </c>
      <c r="L411" s="13"/>
      <c r="M411" s="20"/>
      <c r="N411" s="72">
        <f t="shared" si="172"/>
        <v>6.0875304342717929E-3</v>
      </c>
      <c r="O411" s="72">
        <f>AVERAGE(N$9:N411)</f>
        <v>1.028327276458465E-2</v>
      </c>
      <c r="P411" s="71">
        <f t="shared" si="173"/>
        <v>0.12905561716226788</v>
      </c>
      <c r="Q411" s="83">
        <f t="shared" si="174"/>
        <v>1.6464999999999959E-2</v>
      </c>
      <c r="R411" s="64">
        <f t="shared" si="175"/>
        <v>6.7504505240541635E-2</v>
      </c>
      <c r="S411" s="92">
        <v>1.6465E-2</v>
      </c>
      <c r="T411" s="93" t="s">
        <v>108</v>
      </c>
    </row>
    <row r="412" spans="1:20" s="2" customFormat="1">
      <c r="A412" s="33">
        <f t="shared" si="112"/>
        <v>56430</v>
      </c>
      <c r="B412" s="2" t="s">
        <v>11</v>
      </c>
      <c r="C412" s="11">
        <f t="shared" si="166"/>
        <v>45.662805187638234</v>
      </c>
      <c r="E412" s="88">
        <f t="shared" si="167"/>
        <v>0.4709971</v>
      </c>
      <c r="F412" s="57">
        <f t="shared" si="168"/>
        <v>4.499999744471482E-2</v>
      </c>
      <c r="G412" s="6">
        <v>28</v>
      </c>
      <c r="H412" s="21">
        <v>4.4999999999999998E-2</v>
      </c>
      <c r="I412" s="13">
        <f t="shared" si="169"/>
        <v>41.866411266236007</v>
      </c>
      <c r="J412" s="14">
        <f t="shared" si="170"/>
        <v>0.91686025626761136</v>
      </c>
      <c r="K412" s="12">
        <f t="shared" si="171"/>
        <v>4.1258709189203088E-2</v>
      </c>
      <c r="L412" s="13">
        <f t="shared" ref="L412" si="176">SUM(E409:E412)</f>
        <v>1.8669582</v>
      </c>
      <c r="M412" s="20">
        <f t="shared" ref="M412" si="177">+(L412/L408)-1</f>
        <v>2.4573409557008929E-2</v>
      </c>
      <c r="N412" s="72">
        <f t="shared" si="172"/>
        <v>6.0875317768835924E-3</v>
      </c>
      <c r="O412" s="72">
        <f>AVERAGE(N$9:N412)</f>
        <v>1.0272887267090343E-2</v>
      </c>
      <c r="P412" s="71">
        <f t="shared" si="173"/>
        <v>0.12905561634795704</v>
      </c>
      <c r="Q412" s="83">
        <f t="shared" si="174"/>
        <v>1.6465000000000007E-2</v>
      </c>
      <c r="R412" s="64">
        <f t="shared" si="175"/>
        <v>6.7504505240541635E-2</v>
      </c>
      <c r="S412" s="92">
        <v>1.6465E-2</v>
      </c>
      <c r="T412" s="93" t="s">
        <v>108</v>
      </c>
    </row>
    <row r="413" spans="1:20" s="2" customFormat="1">
      <c r="A413" s="33">
        <f t="shared" si="112"/>
        <v>56522</v>
      </c>
      <c r="B413" s="2" t="s">
        <v>11</v>
      </c>
      <c r="C413" s="11">
        <f t="shared" si="166"/>
        <v>45.940778975052694</v>
      </c>
      <c r="E413" s="88">
        <f t="shared" si="167"/>
        <v>0.47386430000000002</v>
      </c>
      <c r="F413" s="57">
        <f t="shared" si="168"/>
        <v>4.499999651775427E-2</v>
      </c>
      <c r="G413" s="6">
        <v>28</v>
      </c>
      <c r="H413" s="21">
        <v>4.4999999999999998E-2</v>
      </c>
      <c r="I413" s="13">
        <f>AVERAGEA(C385:C412)</f>
        <v>42.121274370591728</v>
      </c>
      <c r="J413" s="14">
        <f t="shared" si="170"/>
        <v>0.91686025597138698</v>
      </c>
      <c r="K413" s="12">
        <f t="shared" si="171"/>
        <v>4.1258708325979707E-2</v>
      </c>
      <c r="L413" s="13"/>
      <c r="M413" s="20"/>
      <c r="N413" s="72">
        <f t="shared" si="172"/>
        <v>6.0875319917863546E-3</v>
      </c>
      <c r="O413" s="72">
        <f>AVERAGE(N$9:N413)</f>
        <v>1.0262553056534037E-2</v>
      </c>
      <c r="P413" s="71">
        <f t="shared" si="173"/>
        <v>0.12905561643310315</v>
      </c>
      <c r="Q413" s="83">
        <f t="shared" si="174"/>
        <v>1.6464999999999924E-2</v>
      </c>
      <c r="R413" s="64">
        <f t="shared" si="175"/>
        <v>6.7504505240541635E-2</v>
      </c>
      <c r="S413" s="92">
        <v>1.6465E-2</v>
      </c>
      <c r="T413" s="93" t="s">
        <v>108</v>
      </c>
    </row>
    <row r="414" spans="1:20" s="2" customFormat="1">
      <c r="A414" s="33">
        <f t="shared" si="112"/>
        <v>56614</v>
      </c>
      <c r="B414" s="2" t="s">
        <v>11</v>
      </c>
      <c r="C414" s="11">
        <f t="shared" ref="C414:C464" si="178">+C413*(1+S414)-E414</f>
        <v>46.220444900876934</v>
      </c>
      <c r="E414" s="88">
        <f t="shared" ref="E414:E464" si="179">ROUND((AVERAGEA(C386:C413)*0.045/4),7)</f>
        <v>0.47674899999999998</v>
      </c>
      <c r="F414" s="57">
        <f t="shared" ref="F414:F464" si="180">+(4*E414)/AVERAGE(C386:C413)</f>
        <v>4.4999999924226944E-2</v>
      </c>
      <c r="G414" s="6">
        <v>28</v>
      </c>
      <c r="H414" s="21">
        <v>4.4999999999999998E-2</v>
      </c>
      <c r="I414" s="13">
        <f t="shared" ref="I414:I416" si="181">AVERAGEA(C386:C413)</f>
        <v>42.377688960246374</v>
      </c>
      <c r="J414" s="14">
        <f t="shared" ref="J414:J464" si="182">+I414/C414</f>
        <v>0.91686025634604718</v>
      </c>
      <c r="K414" s="12">
        <f t="shared" ref="K414:K464" si="183">+E414*4/C414</f>
        <v>4.1258711466098823E-2</v>
      </c>
      <c r="L414" s="13"/>
      <c r="M414" s="20"/>
      <c r="N414" s="72">
        <f t="shared" ref="N414:N464" si="184">+(C414/C413)-1</f>
        <v>6.0875312100412415E-3</v>
      </c>
      <c r="O414" s="72">
        <f>AVERAGE(N$9:N414)</f>
        <v>1.0252269751493414E-2</v>
      </c>
      <c r="P414" s="71">
        <f t="shared" ref="P414:P464" si="185">+C414/C394-1</f>
        <v>0.12905561466685689</v>
      </c>
      <c r="Q414" s="83">
        <f t="shared" ref="Q414:Q464" si="186">((C414-C413+E414)/C413)</f>
        <v>1.6464999999999941E-2</v>
      </c>
      <c r="R414" s="64">
        <f t="shared" ref="R414:R464" si="187">+(1+Q414)*(1+Q413)*(1+Q412)*(1+Q411)-1</f>
        <v>6.7504505240541635E-2</v>
      </c>
      <c r="S414" s="92">
        <v>1.6465E-2</v>
      </c>
      <c r="T414" s="93" t="s">
        <v>108</v>
      </c>
    </row>
    <row r="415" spans="1:20" s="2" customFormat="1">
      <c r="A415" s="33">
        <f t="shared" si="112"/>
        <v>56704</v>
      </c>
      <c r="B415" s="2" t="s">
        <v>11</v>
      </c>
      <c r="C415" s="11">
        <f t="shared" si="178"/>
        <v>46.501813326169874</v>
      </c>
      <c r="E415" s="88">
        <f t="shared" si="179"/>
        <v>0.4796512</v>
      </c>
      <c r="F415" s="57">
        <f t="shared" si="180"/>
        <v>4.4999997616590626E-2</v>
      </c>
      <c r="G415" s="6">
        <v>28</v>
      </c>
      <c r="H415" s="21">
        <v>4.4999999999999998E-2</v>
      </c>
      <c r="I415" s="13">
        <f t="shared" si="181"/>
        <v>42.635664480405389</v>
      </c>
      <c r="J415" s="14">
        <f t="shared" si="182"/>
        <v>0.91686025620878897</v>
      </c>
      <c r="K415" s="12">
        <f t="shared" si="183"/>
        <v>4.1258709344142171E-2</v>
      </c>
      <c r="L415" s="13"/>
      <c r="M415" s="20"/>
      <c r="N415" s="72">
        <f t="shared" si="184"/>
        <v>6.0875317383108918E-3</v>
      </c>
      <c r="O415" s="72">
        <f>AVERAGE(N$9:N415)</f>
        <v>1.0242036979962253E-2</v>
      </c>
      <c r="P415" s="71">
        <f t="shared" si="185"/>
        <v>0.12905561380265107</v>
      </c>
      <c r="Q415" s="83">
        <f t="shared" si="186"/>
        <v>1.6465000000000007E-2</v>
      </c>
      <c r="R415" s="64">
        <f t="shared" si="187"/>
        <v>6.7504505240541635E-2</v>
      </c>
      <c r="S415" s="92">
        <v>1.6465E-2</v>
      </c>
      <c r="T415" s="93" t="s">
        <v>108</v>
      </c>
    </row>
    <row r="416" spans="1:20" s="2" customFormat="1">
      <c r="A416" s="33">
        <f t="shared" si="112"/>
        <v>56795</v>
      </c>
      <c r="B416" s="2" t="s">
        <v>11</v>
      </c>
      <c r="C416" s="11">
        <f t="shared" si="178"/>
        <v>46.78489458258526</v>
      </c>
      <c r="E416" s="88">
        <f t="shared" si="179"/>
        <v>0.48257109999999998</v>
      </c>
      <c r="F416" s="57">
        <f t="shared" si="180"/>
        <v>4.4999998377645345E-2</v>
      </c>
      <c r="G416" s="6">
        <v>28</v>
      </c>
      <c r="H416" s="21">
        <v>4.4999999999999998E-2</v>
      </c>
      <c r="I416" s="13">
        <f t="shared" si="181"/>
        <v>42.89521043536098</v>
      </c>
      <c r="J416" s="14">
        <f t="shared" si="182"/>
        <v>0.91686025624449874</v>
      </c>
      <c r="K416" s="12">
        <f t="shared" si="183"/>
        <v>4.1258710043529941E-2</v>
      </c>
      <c r="L416" s="13">
        <f t="shared" ref="L416" si="188">SUM(E413:E416)</f>
        <v>1.9128356</v>
      </c>
      <c r="M416" s="20">
        <f t="shared" ref="M416" si="189">+(L416/L412)-1</f>
        <v>2.4573340742176208E-2</v>
      </c>
      <c r="N416" s="72">
        <f t="shared" si="184"/>
        <v>6.087531564195503E-3</v>
      </c>
      <c r="O416" s="72">
        <f>AVERAGE(N$9:N416)</f>
        <v>1.0231854368649099E-2</v>
      </c>
      <c r="P416" s="71">
        <f t="shared" si="185"/>
        <v>0.12905561447035296</v>
      </c>
      <c r="Q416" s="83">
        <f t="shared" si="186"/>
        <v>1.6464999999999976E-2</v>
      </c>
      <c r="R416" s="64">
        <f t="shared" si="187"/>
        <v>6.7504505240541635E-2</v>
      </c>
      <c r="S416" s="92">
        <v>1.6465E-2</v>
      </c>
      <c r="T416" s="93" t="s">
        <v>108</v>
      </c>
    </row>
    <row r="417" spans="1:20" s="2" customFormat="1">
      <c r="A417" s="33">
        <f t="shared" si="112"/>
        <v>56887</v>
      </c>
      <c r="B417" s="2" t="s">
        <v>11</v>
      </c>
      <c r="C417" s="11">
        <f t="shared" si="178"/>
        <v>47.069699071887527</v>
      </c>
      <c r="E417" s="88">
        <f t="shared" si="179"/>
        <v>0.48550880000000002</v>
      </c>
      <c r="F417" s="57">
        <f t="shared" si="180"/>
        <v>4.5000001455070389E-2</v>
      </c>
      <c r="G417" s="6">
        <v>28</v>
      </c>
      <c r="H417" s="21">
        <v>4.4999999999999998E-2</v>
      </c>
      <c r="I417" s="13">
        <f>AVERAGEA(C389:C416)</f>
        <v>43.156336382322067</v>
      </c>
      <c r="J417" s="14">
        <f t="shared" si="182"/>
        <v>0.91686025688014816</v>
      </c>
      <c r="K417" s="12">
        <f t="shared" si="183"/>
        <v>4.1258712893702872E-2</v>
      </c>
      <c r="L417" s="13"/>
      <c r="M417" s="20"/>
      <c r="N417" s="72">
        <f t="shared" si="184"/>
        <v>6.0875308546335383E-3</v>
      </c>
      <c r="O417" s="72">
        <f>AVERAGE(N$9:N417)</f>
        <v>1.0221721548321431E-2</v>
      </c>
      <c r="P417" s="71">
        <f t="shared" si="185"/>
        <v>0.12905561489627293</v>
      </c>
      <c r="Q417" s="83">
        <f t="shared" si="186"/>
        <v>1.6465000000000025E-2</v>
      </c>
      <c r="R417" s="64">
        <f t="shared" si="187"/>
        <v>6.7504505240541635E-2</v>
      </c>
      <c r="S417" s="92">
        <v>1.6465E-2</v>
      </c>
      <c r="T417" s="93" t="s">
        <v>108</v>
      </c>
    </row>
    <row r="418" spans="1:20" s="2" customFormat="1">
      <c r="A418" s="33">
        <f t="shared" si="112"/>
        <v>56979</v>
      </c>
      <c r="B418" s="2" t="s">
        <v>11</v>
      </c>
      <c r="C418" s="11">
        <f t="shared" si="178"/>
        <v>47.356237367106154</v>
      </c>
      <c r="E418" s="88">
        <f t="shared" si="179"/>
        <v>0.48846430000000002</v>
      </c>
      <c r="F418" s="57">
        <f t="shared" si="180"/>
        <v>4.4999996838386083E-2</v>
      </c>
      <c r="G418" s="6">
        <v>28</v>
      </c>
      <c r="H418" s="21">
        <v>4.4999999999999998E-2</v>
      </c>
      <c r="I418" s="13">
        <f t="shared" ref="I418:I420" si="190">AVERAGEA(C390:C417)</f>
        <v>43.419051939428421</v>
      </c>
      <c r="J418" s="14">
        <f t="shared" si="182"/>
        <v>0.91686025650313763</v>
      </c>
      <c r="K418" s="12">
        <f t="shared" si="183"/>
        <v>4.1258708643883049E-2</v>
      </c>
      <c r="L418" s="13"/>
      <c r="M418" s="20"/>
      <c r="N418" s="72">
        <f t="shared" si="184"/>
        <v>6.0875319126432181E-3</v>
      </c>
      <c r="O418" s="72">
        <f>AVERAGE(N$9:N418)</f>
        <v>1.0211638158966118E-2</v>
      </c>
      <c r="P418" s="71">
        <f t="shared" si="185"/>
        <v>0.12905561601260618</v>
      </c>
      <c r="Q418" s="83">
        <f t="shared" si="186"/>
        <v>1.6464999999999966E-2</v>
      </c>
      <c r="R418" s="64">
        <f t="shared" si="187"/>
        <v>6.7504505240541635E-2</v>
      </c>
      <c r="S418" s="92">
        <v>1.6465E-2</v>
      </c>
      <c r="T418" s="93" t="s">
        <v>108</v>
      </c>
    </row>
    <row r="419" spans="1:20" s="2" customFormat="1">
      <c r="A419" s="33">
        <f t="shared" si="112"/>
        <v>57070</v>
      </c>
      <c r="B419" s="2" t="s">
        <v>11</v>
      </c>
      <c r="C419" s="11">
        <f t="shared" si="178"/>
        <v>47.644519915355552</v>
      </c>
      <c r="E419" s="88">
        <f t="shared" si="179"/>
        <v>0.49143789999999998</v>
      </c>
      <c r="F419" s="57">
        <f t="shared" si="180"/>
        <v>4.5000002165494074E-2</v>
      </c>
      <c r="G419" s="6">
        <v>28</v>
      </c>
      <c r="H419" s="21">
        <v>4.4999999999999998E-2</v>
      </c>
      <c r="I419" s="13">
        <f t="shared" si="190"/>
        <v>43.683366786753957</v>
      </c>
      <c r="J419" s="14">
        <f t="shared" si="182"/>
        <v>0.91686025726276787</v>
      </c>
      <c r="K419" s="12">
        <f t="shared" si="183"/>
        <v>4.1258713562280003E-2</v>
      </c>
      <c r="L419" s="13"/>
      <c r="M419" s="20"/>
      <c r="N419" s="72">
        <f t="shared" si="184"/>
        <v>6.0875306881884583E-3</v>
      </c>
      <c r="O419" s="72">
        <f>AVERAGE(N$9:N419)</f>
        <v>1.02016038342197E-2</v>
      </c>
      <c r="P419" s="71">
        <f t="shared" si="185"/>
        <v>0.12905561431055568</v>
      </c>
      <c r="Q419" s="83">
        <f t="shared" si="186"/>
        <v>1.6464999999999907E-2</v>
      </c>
      <c r="R419" s="64">
        <f t="shared" si="187"/>
        <v>6.7504505240541635E-2</v>
      </c>
      <c r="S419" s="92">
        <v>1.6465E-2</v>
      </c>
      <c r="T419" s="93" t="s">
        <v>108</v>
      </c>
    </row>
    <row r="420" spans="1:20" s="2" customFormat="1">
      <c r="A420" s="33">
        <f t="shared" si="112"/>
        <v>57161</v>
      </c>
      <c r="B420" s="2" t="s">
        <v>11</v>
      </c>
      <c r="C420" s="11">
        <f t="shared" si="178"/>
        <v>47.934557435761874</v>
      </c>
      <c r="E420" s="88">
        <f t="shared" si="179"/>
        <v>0.49442950000000002</v>
      </c>
      <c r="F420" s="57">
        <f t="shared" si="180"/>
        <v>4.4999998190015232E-2</v>
      </c>
      <c r="G420" s="6">
        <v>28</v>
      </c>
      <c r="H420" s="21">
        <v>4.4999999999999998E-2</v>
      </c>
      <c r="I420" s="13">
        <f t="shared" si="190"/>
        <v>43.949290656612149</v>
      </c>
      <c r="J420" s="14">
        <f t="shared" si="182"/>
        <v>0.91686025714349262</v>
      </c>
      <c r="K420" s="12">
        <f t="shared" si="183"/>
        <v>4.1258709911954072E-2</v>
      </c>
      <c r="L420" s="13">
        <f t="shared" ref="L420" si="191">SUM(E417:E420)</f>
        <v>1.9598405000000001</v>
      </c>
      <c r="M420" s="20">
        <f t="shared" ref="M420" si="192">+(L420/L416)-1</f>
        <v>2.4573413418278234E-2</v>
      </c>
      <c r="N420" s="72">
        <f t="shared" si="184"/>
        <v>6.0875315969517452E-3</v>
      </c>
      <c r="O420" s="72">
        <f>AVERAGE(N$9:N420)</f>
        <v>1.0191618221993321E-2</v>
      </c>
      <c r="P420" s="71">
        <f t="shared" si="185"/>
        <v>0.12905561398306675</v>
      </c>
      <c r="Q420" s="83">
        <f t="shared" si="186"/>
        <v>1.6464999999999858E-2</v>
      </c>
      <c r="R420" s="64">
        <f t="shared" si="187"/>
        <v>6.7504505240541635E-2</v>
      </c>
      <c r="S420" s="92">
        <v>1.6465E-2</v>
      </c>
      <c r="T420" s="93" t="s">
        <v>108</v>
      </c>
    </row>
    <row r="421" spans="1:20" s="2" customFormat="1">
      <c r="A421" s="33">
        <f t="shared" si="112"/>
        <v>57253</v>
      </c>
      <c r="B421" s="2" t="s">
        <v>11</v>
      </c>
      <c r="C421" s="11">
        <f t="shared" si="178"/>
        <v>48.226360523941693</v>
      </c>
      <c r="E421" s="88">
        <f t="shared" si="179"/>
        <v>0.49743939999999998</v>
      </c>
      <c r="F421" s="57">
        <f t="shared" si="180"/>
        <v>4.50000022495761E-2</v>
      </c>
      <c r="G421" s="6">
        <v>28</v>
      </c>
      <c r="H421" s="21">
        <v>4.4999999999999998E-2</v>
      </c>
      <c r="I421" s="13">
        <f>AVERAGEA(C393:C420)</f>
        <v>44.216833345130411</v>
      </c>
      <c r="J421" s="14">
        <f t="shared" si="182"/>
        <v>0.91686025784963021</v>
      </c>
      <c r="K421" s="12">
        <f t="shared" si="183"/>
        <v>4.1258713665780281E-2</v>
      </c>
      <c r="L421" s="13"/>
      <c r="M421" s="20"/>
      <c r="N421" s="72">
        <f t="shared" si="184"/>
        <v>6.0875306624217362E-3</v>
      </c>
      <c r="O421" s="72">
        <f>AVERAGE(N$9:N421)</f>
        <v>1.018168096397983E-2</v>
      </c>
      <c r="P421" s="71">
        <f t="shared" si="185"/>
        <v>0.12905561216653028</v>
      </c>
      <c r="Q421" s="83">
        <f t="shared" si="186"/>
        <v>1.646499999999999E-2</v>
      </c>
      <c r="R421" s="64">
        <f t="shared" si="187"/>
        <v>6.7504505240541635E-2</v>
      </c>
      <c r="S421" s="92">
        <v>1.6465E-2</v>
      </c>
      <c r="T421" s="93" t="s">
        <v>108</v>
      </c>
    </row>
    <row r="422" spans="1:20" s="2" customFormat="1">
      <c r="A422" s="33">
        <f t="shared" si="112"/>
        <v>57345</v>
      </c>
      <c r="B422" s="2" t="s">
        <v>11</v>
      </c>
      <c r="C422" s="11">
        <f t="shared" si="178"/>
        <v>48.519939949968389</v>
      </c>
      <c r="E422" s="88">
        <f t="shared" si="179"/>
        <v>0.50046760000000001</v>
      </c>
      <c r="F422" s="57">
        <f t="shared" si="180"/>
        <v>4.5000004231058557E-2</v>
      </c>
      <c r="G422" s="6">
        <v>28</v>
      </c>
      <c r="H422" s="21">
        <v>4.4999999999999998E-2</v>
      </c>
      <c r="I422" s="13">
        <f t="shared" ref="I422:I424" si="193">AVERAGEA(C394:C421)</f>
        <v>44.486004706157978</v>
      </c>
      <c r="J422" s="14">
        <f t="shared" si="182"/>
        <v>0.91686025893745893</v>
      </c>
      <c r="K422" s="12">
        <f t="shared" si="183"/>
        <v>4.1258715531475101E-2</v>
      </c>
      <c r="L422" s="13"/>
      <c r="M422" s="20"/>
      <c r="N422" s="72">
        <f t="shared" si="184"/>
        <v>6.0875301979494978E-3</v>
      </c>
      <c r="O422" s="72">
        <f>AVERAGE(N$9:N422)</f>
        <v>1.0171791710921784E-2</v>
      </c>
      <c r="P422" s="71">
        <f t="shared" si="185"/>
        <v>0.12905561127449428</v>
      </c>
      <c r="Q422" s="83">
        <f t="shared" si="186"/>
        <v>1.6464999999999917E-2</v>
      </c>
      <c r="R422" s="64">
        <f t="shared" si="187"/>
        <v>6.7504505240541635E-2</v>
      </c>
      <c r="S422" s="92">
        <v>1.6465E-2</v>
      </c>
      <c r="T422" s="93" t="s">
        <v>108</v>
      </c>
    </row>
    <row r="423" spans="1:20" s="2" customFormat="1">
      <c r="A423" s="33">
        <f t="shared" si="112"/>
        <v>57435</v>
      </c>
      <c r="B423" s="2" t="s">
        <v>11</v>
      </c>
      <c r="C423" s="11">
        <f t="shared" si="178"/>
        <v>48.815306561244618</v>
      </c>
      <c r="E423" s="88">
        <f t="shared" si="179"/>
        <v>0.50351420000000002</v>
      </c>
      <c r="F423" s="57">
        <f t="shared" si="180"/>
        <v>4.5000003142544168E-2</v>
      </c>
      <c r="G423" s="6">
        <v>28</v>
      </c>
      <c r="H423" s="21">
        <v>4.4999999999999998E-2</v>
      </c>
      <c r="I423" s="13">
        <f t="shared" si="193"/>
        <v>44.756814652216292</v>
      </c>
      <c r="J423" s="14">
        <f t="shared" si="182"/>
        <v>0.9168602597233213</v>
      </c>
      <c r="K423" s="12">
        <f t="shared" si="183"/>
        <v>4.1258714568823324E-2</v>
      </c>
      <c r="L423" s="13"/>
      <c r="M423" s="20"/>
      <c r="N423" s="72">
        <f t="shared" si="184"/>
        <v>6.0875304376055706E-3</v>
      </c>
      <c r="O423" s="72">
        <f>AVERAGE(N$9:N423)</f>
        <v>1.0161950117492108E-2</v>
      </c>
      <c r="P423" s="71">
        <f t="shared" si="185"/>
        <v>0.12905561138856192</v>
      </c>
      <c r="Q423" s="83">
        <f t="shared" si="186"/>
        <v>1.6464999999999994E-2</v>
      </c>
      <c r="R423" s="64">
        <f t="shared" si="187"/>
        <v>6.7504505240541635E-2</v>
      </c>
      <c r="S423" s="92">
        <v>1.6465E-2</v>
      </c>
      <c r="T423" s="93" t="s">
        <v>108</v>
      </c>
    </row>
    <row r="424" spans="1:20" s="2" customFormat="1">
      <c r="A424" s="33">
        <f t="shared" si="112"/>
        <v>57526</v>
      </c>
      <c r="B424" s="2" t="s">
        <v>11</v>
      </c>
      <c r="C424" s="11">
        <f t="shared" si="178"/>
        <v>49.112471283775513</v>
      </c>
      <c r="E424" s="88">
        <f t="shared" si="179"/>
        <v>0.50657929999999995</v>
      </c>
      <c r="F424" s="57">
        <f t="shared" si="180"/>
        <v>4.4999997953406E-2</v>
      </c>
      <c r="G424" s="6">
        <v>28</v>
      </c>
      <c r="H424" s="21">
        <v>4.4999999999999998E-2</v>
      </c>
      <c r="I424" s="13">
        <f t="shared" si="193"/>
        <v>45.02927315903645</v>
      </c>
      <c r="J424" s="14">
        <f t="shared" si="182"/>
        <v>0.91686025935966364</v>
      </c>
      <c r="K424" s="12">
        <f t="shared" si="183"/>
        <v>4.1258709794744157E-2</v>
      </c>
      <c r="L424" s="13">
        <f t="shared" ref="L424" si="194">SUM(E421:E424)</f>
        <v>2.0080005000000001</v>
      </c>
      <c r="M424" s="20">
        <f t="shared" ref="M424" si="195">+(L424/L420)-1</f>
        <v>2.4573428296843502E-2</v>
      </c>
      <c r="N424" s="72">
        <f t="shared" si="184"/>
        <v>6.0875316261317369E-3</v>
      </c>
      <c r="O424" s="72">
        <f>AVERAGE(N$9:N424)</f>
        <v>1.0152155842272491E-2</v>
      </c>
      <c r="P424" s="71">
        <f t="shared" si="185"/>
        <v>0.12905561288645573</v>
      </c>
      <c r="Q424" s="83">
        <f t="shared" si="186"/>
        <v>1.6465000000000032E-2</v>
      </c>
      <c r="R424" s="64">
        <f t="shared" si="187"/>
        <v>6.7504505240541635E-2</v>
      </c>
      <c r="S424" s="92">
        <v>1.6465E-2</v>
      </c>
      <c r="T424" s="93" t="s">
        <v>108</v>
      </c>
    </row>
    <row r="425" spans="1:20" s="2" customFormat="1">
      <c r="A425" s="33">
        <f t="shared" si="112"/>
        <v>57618</v>
      </c>
      <c r="B425" s="2" t="s">
        <v>11</v>
      </c>
      <c r="C425" s="11">
        <f t="shared" si="178"/>
        <v>49.411445023462875</v>
      </c>
      <c r="E425" s="88">
        <f t="shared" si="179"/>
        <v>0.50966310000000004</v>
      </c>
      <c r="F425" s="57">
        <f t="shared" si="180"/>
        <v>4.4999996424174918E-2</v>
      </c>
      <c r="G425" s="6">
        <v>28</v>
      </c>
      <c r="H425" s="21">
        <v>4.4999999999999998E-2</v>
      </c>
      <c r="I425" s="13">
        <f>AVERAGEA(C397:C424)</f>
        <v>45.303390266599983</v>
      </c>
      <c r="J425" s="14">
        <f t="shared" si="182"/>
        <v>0.91686025869285559</v>
      </c>
      <c r="K425" s="12">
        <f t="shared" si="183"/>
        <v>4.1258708362646591E-2</v>
      </c>
      <c r="L425" s="13"/>
      <c r="M425" s="20"/>
      <c r="N425" s="72">
        <f t="shared" si="184"/>
        <v>6.0875319826581009E-3</v>
      </c>
      <c r="O425" s="72">
        <f>AVERAGE(N$9:N425)</f>
        <v>1.0142408542848955E-2</v>
      </c>
      <c r="P425" s="71">
        <f t="shared" si="185"/>
        <v>0.12905561415289846</v>
      </c>
      <c r="Q425" s="83">
        <f t="shared" si="186"/>
        <v>1.6464999999999966E-2</v>
      </c>
      <c r="R425" s="64">
        <f t="shared" si="187"/>
        <v>6.7504505240541635E-2</v>
      </c>
      <c r="S425" s="92">
        <v>1.6465E-2</v>
      </c>
      <c r="T425" s="93" t="s">
        <v>108</v>
      </c>
    </row>
    <row r="426" spans="1:20" s="2" customFormat="1">
      <c r="A426" s="33">
        <f t="shared" si="112"/>
        <v>57710</v>
      </c>
      <c r="B426" s="2" t="s">
        <v>11</v>
      </c>
      <c r="C426" s="11">
        <f t="shared" si="178"/>
        <v>49.712238765774188</v>
      </c>
      <c r="E426" s="88">
        <f t="shared" si="179"/>
        <v>0.51276569999999999</v>
      </c>
      <c r="F426" s="57">
        <f t="shared" si="180"/>
        <v>4.4999997295093221E-2</v>
      </c>
      <c r="G426" s="6">
        <v>28</v>
      </c>
      <c r="H426" s="21">
        <v>4.4999999999999998E-2</v>
      </c>
      <c r="I426" s="13">
        <f t="shared" ref="I426:I428" si="196">AVERAGEA(C398:C425)</f>
        <v>45.57917607305383</v>
      </c>
      <c r="J426" s="14">
        <f t="shared" si="182"/>
        <v>0.91686025825161821</v>
      </c>
      <c r="K426" s="12">
        <f t="shared" si="183"/>
        <v>4.1258709141301295E-2</v>
      </c>
      <c r="L426" s="13"/>
      <c r="M426" s="20"/>
      <c r="N426" s="72">
        <f t="shared" si="184"/>
        <v>6.087531788808942E-3</v>
      </c>
      <c r="O426" s="72">
        <f>AVERAGE(N$9:N426)</f>
        <v>1.0132707880757952E-2</v>
      </c>
      <c r="P426" s="71">
        <f t="shared" si="185"/>
        <v>0.12905561387848974</v>
      </c>
      <c r="Q426" s="83">
        <f t="shared" si="186"/>
        <v>1.6464999999999941E-2</v>
      </c>
      <c r="R426" s="64">
        <f t="shared" si="187"/>
        <v>6.7504505240541635E-2</v>
      </c>
      <c r="S426" s="92">
        <v>1.6465E-2</v>
      </c>
      <c r="T426" s="93" t="s">
        <v>108</v>
      </c>
    </row>
    <row r="427" spans="1:20" s="2" customFormat="1">
      <c r="A427" s="33">
        <f t="shared" si="112"/>
        <v>57800</v>
      </c>
      <c r="B427" s="2" t="s">
        <v>11</v>
      </c>
      <c r="C427" s="11">
        <f t="shared" si="178"/>
        <v>50.014863577052658</v>
      </c>
      <c r="E427" s="88">
        <f t="shared" si="179"/>
        <v>0.51588719999999999</v>
      </c>
      <c r="F427" s="57">
        <f t="shared" si="180"/>
        <v>4.4999999278074812E-2</v>
      </c>
      <c r="G427" s="6">
        <v>28</v>
      </c>
      <c r="H427" s="21">
        <v>4.4999999999999998E-2</v>
      </c>
      <c r="I427" s="13">
        <f t="shared" si="196"/>
        <v>45.856640735668087</v>
      </c>
      <c r="J427" s="14">
        <f t="shared" si="182"/>
        <v>0.91686025825146089</v>
      </c>
      <c r="K427" s="12">
        <f t="shared" si="183"/>
        <v>4.1258710959411228E-2</v>
      </c>
      <c r="L427" s="13"/>
      <c r="M427" s="20"/>
      <c r="N427" s="72">
        <f t="shared" si="184"/>
        <v>6.0875313361832273E-3</v>
      </c>
      <c r="O427" s="72">
        <f>AVERAGE(N$9:N427)</f>
        <v>1.0123053521463024E-2</v>
      </c>
      <c r="P427" s="71">
        <f t="shared" si="185"/>
        <v>0.12905561360418538</v>
      </c>
      <c r="Q427" s="83">
        <f t="shared" si="186"/>
        <v>1.6464999999999959E-2</v>
      </c>
      <c r="R427" s="64">
        <f t="shared" si="187"/>
        <v>6.7504505240541635E-2</v>
      </c>
      <c r="S427" s="92">
        <v>1.6465E-2</v>
      </c>
      <c r="T427" s="93" t="s">
        <v>108</v>
      </c>
    </row>
    <row r="428" spans="1:20" s="2" customFormat="1">
      <c r="A428" s="33">
        <f t="shared" si="112"/>
        <v>57891</v>
      </c>
      <c r="B428" s="2" t="s">
        <v>11</v>
      </c>
      <c r="C428" s="11">
        <f t="shared" si="178"/>
        <v>50.319330605848826</v>
      </c>
      <c r="E428" s="88">
        <f t="shared" si="179"/>
        <v>0.51902769999999998</v>
      </c>
      <c r="F428" s="57">
        <f t="shared" si="180"/>
        <v>4.5000001057065898E-2</v>
      </c>
      <c r="G428" s="6">
        <v>28</v>
      </c>
      <c r="H428" s="21">
        <v>4.4999999999999998E-2</v>
      </c>
      <c r="I428" s="13">
        <f t="shared" si="196"/>
        <v>46.13579447180944</v>
      </c>
      <c r="J428" s="14">
        <f t="shared" si="182"/>
        <v>0.91686025859904596</v>
      </c>
      <c r="K428" s="12">
        <f t="shared" si="183"/>
        <v>4.1258712606138781E-2</v>
      </c>
      <c r="L428" s="13">
        <f t="shared" ref="L428" si="197">SUM(E425:E428)</f>
        <v>2.0573437000000001</v>
      </c>
      <c r="M428" s="20">
        <f t="shared" ref="M428" si="198">+(L428/L424)-1</f>
        <v>2.4573300654058716E-2</v>
      </c>
      <c r="N428" s="72">
        <f t="shared" si="184"/>
        <v>6.0875309262236055E-3</v>
      </c>
      <c r="O428" s="72">
        <f>AVERAGE(N$9:N428)</f>
        <v>1.0113445134331501E-2</v>
      </c>
      <c r="P428" s="71">
        <f t="shared" si="185"/>
        <v>0.12905561261496445</v>
      </c>
      <c r="Q428" s="83">
        <f t="shared" si="186"/>
        <v>1.6464999999999917E-2</v>
      </c>
      <c r="R428" s="64">
        <f t="shared" si="187"/>
        <v>6.7504505240541635E-2</v>
      </c>
      <c r="S428" s="92">
        <v>1.6465E-2</v>
      </c>
      <c r="T428" s="93" t="s">
        <v>108</v>
      </c>
    </row>
    <row r="429" spans="1:20" s="2" customFormat="1">
      <c r="A429" s="33">
        <f t="shared" si="112"/>
        <v>57983</v>
      </c>
      <c r="B429" s="2" t="s">
        <v>11</v>
      </c>
      <c r="C429" s="11">
        <f t="shared" si="178"/>
        <v>50.625651084274125</v>
      </c>
      <c r="E429" s="88">
        <f t="shared" si="179"/>
        <v>0.52218730000000002</v>
      </c>
      <c r="F429" s="57">
        <f t="shared" si="180"/>
        <v>4.5000001284935691E-2</v>
      </c>
      <c r="G429" s="6">
        <v>28</v>
      </c>
      <c r="H429" s="21">
        <v>4.4999999999999998E-2</v>
      </c>
      <c r="I429" s="13">
        <f>AVERAGEA(C401:C428)</f>
        <v>46.416647563502067</v>
      </c>
      <c r="J429" s="14">
        <f t="shared" si="182"/>
        <v>0.91686025896702983</v>
      </c>
      <c r="K429" s="12">
        <f t="shared" si="183"/>
        <v>4.1258712831622808E-2</v>
      </c>
      <c r="L429" s="13"/>
      <c r="M429" s="20"/>
      <c r="N429" s="72">
        <f t="shared" si="184"/>
        <v>6.0875308700885089E-3</v>
      </c>
      <c r="O429" s="72">
        <f>AVERAGE(N$9:N429)</f>
        <v>1.0103882392611209E-2</v>
      </c>
      <c r="P429" s="71">
        <f t="shared" si="185"/>
        <v>0.12905561300725599</v>
      </c>
      <c r="Q429" s="83">
        <f t="shared" si="186"/>
        <v>1.6464999999999959E-2</v>
      </c>
      <c r="R429" s="64">
        <f t="shared" si="187"/>
        <v>6.7504505240541635E-2</v>
      </c>
      <c r="S429" s="92">
        <v>1.6465E-2</v>
      </c>
      <c r="T429" s="93" t="s">
        <v>108</v>
      </c>
    </row>
    <row r="430" spans="1:20" s="2" customFormat="1">
      <c r="A430" s="33">
        <f t="shared" si="112"/>
        <v>58075</v>
      </c>
      <c r="B430" s="2" t="s">
        <v>11</v>
      </c>
      <c r="C430" s="11">
        <f t="shared" si="178"/>
        <v>50.933836329376696</v>
      </c>
      <c r="E430" s="88">
        <f t="shared" si="179"/>
        <v>0.52536609999999995</v>
      </c>
      <c r="F430" s="57">
        <f t="shared" si="180"/>
        <v>4.4999998587311497E-2</v>
      </c>
      <c r="G430" s="6">
        <v>28</v>
      </c>
      <c r="H430" s="21">
        <v>4.4999999999999998E-2</v>
      </c>
      <c r="I430" s="13">
        <f t="shared" ref="I430:I432" si="199">AVERAGEA(C402:C429)</f>
        <v>46.69921035492083</v>
      </c>
      <c r="J430" s="14">
        <f t="shared" si="182"/>
        <v>0.91686025872719323</v>
      </c>
      <c r="K430" s="12">
        <f t="shared" si="183"/>
        <v>4.1258710347485746E-2</v>
      </c>
      <c r="L430" s="13"/>
      <c r="M430" s="20"/>
      <c r="N430" s="72">
        <f t="shared" si="184"/>
        <v>6.087531488524478E-3</v>
      </c>
      <c r="O430" s="72">
        <f>AVERAGE(N$9:N430)</f>
        <v>1.0094364973407211E-2</v>
      </c>
      <c r="P430" s="71">
        <f t="shared" si="185"/>
        <v>0.12905561214150274</v>
      </c>
      <c r="Q430" s="83">
        <f t="shared" si="186"/>
        <v>1.6464999999999952E-2</v>
      </c>
      <c r="R430" s="64">
        <f t="shared" si="187"/>
        <v>6.7504505240541635E-2</v>
      </c>
      <c r="S430" s="92">
        <v>1.6465E-2</v>
      </c>
      <c r="T430" s="93" t="s">
        <v>108</v>
      </c>
    </row>
    <row r="431" spans="1:20" s="2" customFormat="1">
      <c r="A431" s="33">
        <f t="shared" si="112"/>
        <v>58165</v>
      </c>
      <c r="B431" s="2" t="s">
        <v>11</v>
      </c>
      <c r="C431" s="11">
        <f t="shared" si="178"/>
        <v>51.243897644539885</v>
      </c>
      <c r="E431" s="88">
        <f t="shared" si="179"/>
        <v>0.52856429999999999</v>
      </c>
      <c r="F431" s="57">
        <f t="shared" si="180"/>
        <v>4.5000000073124165E-2</v>
      </c>
      <c r="G431" s="6">
        <v>28</v>
      </c>
      <c r="H431" s="21">
        <v>4.4999999999999998E-2</v>
      </c>
      <c r="I431" s="13">
        <f t="shared" si="199"/>
        <v>46.98349325698603</v>
      </c>
      <c r="J431" s="14">
        <f t="shared" si="182"/>
        <v>0.91686025881351341</v>
      </c>
      <c r="K431" s="12">
        <f t="shared" si="183"/>
        <v>4.1258711713652745E-2</v>
      </c>
      <c r="L431" s="13"/>
      <c r="M431" s="20"/>
      <c r="N431" s="72">
        <f t="shared" si="184"/>
        <v>6.0875311484118733E-3</v>
      </c>
      <c r="O431" s="72">
        <f>AVERAGE(N$9:N431)</f>
        <v>1.0084892553017149E-2</v>
      </c>
      <c r="P431" s="71">
        <f t="shared" si="185"/>
        <v>0.12905561294292789</v>
      </c>
      <c r="Q431" s="83">
        <f t="shared" si="186"/>
        <v>1.6465000000000035E-2</v>
      </c>
      <c r="R431" s="64">
        <f t="shared" si="187"/>
        <v>6.7504505240541635E-2</v>
      </c>
      <c r="S431" s="92">
        <v>1.6465E-2</v>
      </c>
      <c r="T431" s="93" t="s">
        <v>108</v>
      </c>
    </row>
    <row r="432" spans="1:20" s="2" customFormat="1">
      <c r="A432" s="33">
        <f t="shared" si="112"/>
        <v>58256</v>
      </c>
      <c r="B432" s="2" t="s">
        <v>11</v>
      </c>
      <c r="C432" s="11">
        <f t="shared" si="178"/>
        <v>51.555846419257229</v>
      </c>
      <c r="E432" s="88">
        <f t="shared" si="179"/>
        <v>0.53178199999999998</v>
      </c>
      <c r="F432" s="57">
        <f t="shared" si="180"/>
        <v>4.5000004159988928E-2</v>
      </c>
      <c r="G432" s="6">
        <v>28</v>
      </c>
      <c r="H432" s="21">
        <v>4.4999999999999998E-2</v>
      </c>
      <c r="I432" s="13">
        <f t="shared" si="199"/>
        <v>47.269506741319447</v>
      </c>
      <c r="J432" s="14">
        <f t="shared" si="182"/>
        <v>0.91686025978352004</v>
      </c>
      <c r="K432" s="12">
        <f t="shared" si="183"/>
        <v>4.1258715504386936E-2</v>
      </c>
      <c r="L432" s="13">
        <f t="shared" ref="L432" si="200">SUM(E429:E432)</f>
        <v>2.1078996999999999</v>
      </c>
      <c r="M432" s="20">
        <f t="shared" ref="M432" si="201">+(L432/L428)-1</f>
        <v>2.4573434181172527E-2</v>
      </c>
      <c r="N432" s="72">
        <f t="shared" si="184"/>
        <v>6.0875302046932145E-3</v>
      </c>
      <c r="O432" s="72">
        <f>AVERAGE(N$9:N432)</f>
        <v>1.0075464811629594E-2</v>
      </c>
      <c r="P432" s="71">
        <f t="shared" si="185"/>
        <v>0.12905561117857789</v>
      </c>
      <c r="Q432" s="83">
        <f t="shared" si="186"/>
        <v>1.6464999999999893E-2</v>
      </c>
      <c r="R432" s="64">
        <f t="shared" si="187"/>
        <v>6.7504505240541635E-2</v>
      </c>
      <c r="S432" s="92">
        <v>1.6465E-2</v>
      </c>
      <c r="T432" s="93" t="s">
        <v>108</v>
      </c>
    </row>
    <row r="433" spans="1:20" s="2" customFormat="1">
      <c r="A433" s="33">
        <f t="shared" si="112"/>
        <v>58348</v>
      </c>
      <c r="B433" s="2" t="s">
        <v>11</v>
      </c>
      <c r="C433" s="11">
        <f t="shared" si="178"/>
        <v>51.869694230550294</v>
      </c>
      <c r="E433" s="88">
        <f t="shared" si="179"/>
        <v>0.53501920000000003</v>
      </c>
      <c r="F433" s="57">
        <f t="shared" si="180"/>
        <v>4.5000000833606175E-2</v>
      </c>
      <c r="G433" s="6">
        <v>28</v>
      </c>
      <c r="H433" s="21">
        <v>4.4999999999999998E-2</v>
      </c>
      <c r="I433" s="13">
        <f>AVERAGEA(C405:C432)</f>
        <v>47.557261341243851</v>
      </c>
      <c r="J433" s="14">
        <f t="shared" si="182"/>
        <v>0.9168602600559288</v>
      </c>
      <c r="K433" s="12">
        <f t="shared" si="183"/>
        <v>4.1258712466817171E-2</v>
      </c>
      <c r="L433" s="13"/>
      <c r="M433" s="20"/>
      <c r="N433" s="72">
        <f t="shared" si="184"/>
        <v>6.087530960908305E-3</v>
      </c>
      <c r="O433" s="72">
        <f>AVERAGE(N$9:N433)</f>
        <v>1.0066081437863191E-2</v>
      </c>
      <c r="P433" s="71">
        <f t="shared" si="185"/>
        <v>0.12905561002170174</v>
      </c>
      <c r="Q433" s="83">
        <f t="shared" si="186"/>
        <v>1.646499999999991E-2</v>
      </c>
      <c r="R433" s="64">
        <f t="shared" si="187"/>
        <v>6.7504505240541635E-2</v>
      </c>
      <c r="S433" s="92">
        <v>1.6465E-2</v>
      </c>
      <c r="T433" s="93" t="s">
        <v>108</v>
      </c>
    </row>
    <row r="434" spans="1:20" s="2" customFormat="1">
      <c r="A434" s="33">
        <f t="shared" si="112"/>
        <v>58440</v>
      </c>
      <c r="B434" s="2" t="s">
        <v>11</v>
      </c>
      <c r="C434" s="11">
        <f t="shared" si="178"/>
        <v>52.185452646056305</v>
      </c>
      <c r="E434" s="88">
        <f t="shared" si="179"/>
        <v>0.53827610000000004</v>
      </c>
      <c r="F434" s="57">
        <f t="shared" si="180"/>
        <v>4.4999996979176032E-2</v>
      </c>
      <c r="G434" s="6">
        <v>28</v>
      </c>
      <c r="H434" s="21">
        <v>4.4999999999999998E-2</v>
      </c>
      <c r="I434" s="13">
        <f t="shared" ref="I434:I436" si="202">AVERAGEA(C406:C433)</f>
        <v>47.846767656370282</v>
      </c>
      <c r="J434" s="14">
        <f t="shared" si="182"/>
        <v>0.9168602595226526</v>
      </c>
      <c r="K434" s="12">
        <f t="shared" si="183"/>
        <v>4.125870890884592E-2</v>
      </c>
      <c r="L434" s="13"/>
      <c r="M434" s="20"/>
      <c r="N434" s="72">
        <f t="shared" si="184"/>
        <v>6.0875318466797612E-3</v>
      </c>
      <c r="O434" s="72">
        <f>AVERAGE(N$9:N434)</f>
        <v>1.0056742119574026E-2</v>
      </c>
      <c r="P434" s="71">
        <f t="shared" si="185"/>
        <v>0.12905561073615268</v>
      </c>
      <c r="Q434" s="83">
        <f t="shared" si="186"/>
        <v>1.6465000000000004E-2</v>
      </c>
      <c r="R434" s="64">
        <f t="shared" si="187"/>
        <v>6.7504505240541635E-2</v>
      </c>
      <c r="S434" s="92">
        <v>1.6465E-2</v>
      </c>
      <c r="T434" s="93" t="s">
        <v>108</v>
      </c>
    </row>
    <row r="435" spans="1:20" s="2" customFormat="1">
      <c r="A435" s="33">
        <f t="shared" si="112"/>
        <v>58531</v>
      </c>
      <c r="B435" s="2" t="s">
        <v>11</v>
      </c>
      <c r="C435" s="11">
        <f t="shared" si="178"/>
        <v>52.503133223873618</v>
      </c>
      <c r="E435" s="88">
        <f t="shared" si="179"/>
        <v>0.5415529</v>
      </c>
      <c r="F435" s="57">
        <f t="shared" si="180"/>
        <v>4.4999999257233601E-2</v>
      </c>
      <c r="G435" s="6">
        <v>28</v>
      </c>
      <c r="H435" s="21">
        <v>4.4999999999999998E-2</v>
      </c>
      <c r="I435" s="13">
        <f t="shared" si="202"/>
        <v>48.138036350118128</v>
      </c>
      <c r="J435" s="14">
        <f t="shared" si="182"/>
        <v>0.91686025946027461</v>
      </c>
      <c r="K435" s="12">
        <f t="shared" si="183"/>
        <v>4.1258710994699369E-2</v>
      </c>
      <c r="L435" s="13"/>
      <c r="M435" s="20"/>
      <c r="N435" s="72">
        <f t="shared" si="184"/>
        <v>6.0875313273980325E-3</v>
      </c>
      <c r="O435" s="72">
        <f>AVERAGE(N$9:N435)</f>
        <v>1.0047446543948322E-2</v>
      </c>
      <c r="P435" s="71">
        <f t="shared" si="185"/>
        <v>0.12905561027501644</v>
      </c>
      <c r="Q435" s="83">
        <f t="shared" si="186"/>
        <v>1.6464999999999928E-2</v>
      </c>
      <c r="R435" s="64">
        <f t="shared" si="187"/>
        <v>6.7504505240541635E-2</v>
      </c>
      <c r="S435" s="92">
        <v>1.6465E-2</v>
      </c>
      <c r="T435" s="93" t="s">
        <v>108</v>
      </c>
    </row>
    <row r="436" spans="1:20" s="2" customFormat="1">
      <c r="A436" s="33">
        <f t="shared" si="112"/>
        <v>58622</v>
      </c>
      <c r="B436" s="2" t="s">
        <v>11</v>
      </c>
      <c r="C436" s="11">
        <f t="shared" si="178"/>
        <v>52.822747712404698</v>
      </c>
      <c r="E436" s="88">
        <f t="shared" si="179"/>
        <v>0.54484960000000004</v>
      </c>
      <c r="F436" s="57">
        <f t="shared" si="180"/>
        <v>4.4999997588646382E-2</v>
      </c>
      <c r="G436" s="6">
        <v>28</v>
      </c>
      <c r="H436" s="21">
        <v>4.4999999999999998E-2</v>
      </c>
      <c r="I436" s="13">
        <f t="shared" si="202"/>
        <v>48.431078150765686</v>
      </c>
      <c r="J436" s="14">
        <f t="shared" si="182"/>
        <v>0.91686025903935153</v>
      </c>
      <c r="K436" s="12">
        <f t="shared" si="183"/>
        <v>4.1258709445896512E-2</v>
      </c>
      <c r="L436" s="13">
        <f t="shared" ref="L436" si="203">SUM(E433:E436)</f>
        <v>2.1596978</v>
      </c>
      <c r="M436" s="20">
        <f t="shared" ref="M436" si="204">+(L436/L432)-1</f>
        <v>2.4573322914747786E-2</v>
      </c>
      <c r="N436" s="72">
        <f t="shared" si="184"/>
        <v>6.087531712978711E-3</v>
      </c>
      <c r="O436" s="72">
        <f>AVERAGE(N$9:N436)</f>
        <v>1.0038194406492786E-2</v>
      </c>
      <c r="P436" s="71">
        <f t="shared" si="185"/>
        <v>0.12905561044198466</v>
      </c>
      <c r="Q436" s="83">
        <f t="shared" si="186"/>
        <v>1.6465000000000018E-2</v>
      </c>
      <c r="R436" s="64">
        <f t="shared" si="187"/>
        <v>6.7504505240541635E-2</v>
      </c>
      <c r="S436" s="92">
        <v>1.6465E-2</v>
      </c>
      <c r="T436" s="93" t="s">
        <v>108</v>
      </c>
    </row>
    <row r="437" spans="1:20" s="2" customFormat="1">
      <c r="A437" s="33">
        <f t="shared" si="112"/>
        <v>58714</v>
      </c>
      <c r="B437" s="2" t="s">
        <v>11</v>
      </c>
      <c r="C437" s="11">
        <f t="shared" si="178"/>
        <v>53.144307853489437</v>
      </c>
      <c r="E437" s="88">
        <f t="shared" si="179"/>
        <v>0.54816640000000005</v>
      </c>
      <c r="F437" s="57">
        <f t="shared" si="180"/>
        <v>4.4999998494367359E-2</v>
      </c>
      <c r="G437" s="6">
        <v>28</v>
      </c>
      <c r="H437" s="21">
        <v>4.4999999999999998E-2</v>
      </c>
      <c r="I437" s="13">
        <f>AVERAGEA(C409:C436)</f>
        <v>48.725903852518037</v>
      </c>
      <c r="J437" s="14">
        <f t="shared" si="182"/>
        <v>0.91686025880415545</v>
      </c>
      <c r="K437" s="12">
        <f t="shared" si="183"/>
        <v>4.125871026573226E-2</v>
      </c>
      <c r="L437" s="13"/>
      <c r="M437" s="20"/>
      <c r="N437" s="72">
        <f t="shared" si="184"/>
        <v>6.0875315088773085E-3</v>
      </c>
      <c r="O437" s="72">
        <f>AVERAGE(N$9:N437)</f>
        <v>1.0028985402069441E-2</v>
      </c>
      <c r="P437" s="71">
        <f t="shared" si="185"/>
        <v>0.12905561117619269</v>
      </c>
      <c r="Q437" s="83">
        <f t="shared" si="186"/>
        <v>1.6464999999999907E-2</v>
      </c>
      <c r="R437" s="64">
        <f t="shared" si="187"/>
        <v>6.7504505240541635E-2</v>
      </c>
      <c r="S437" s="92">
        <v>1.6465E-2</v>
      </c>
      <c r="T437" s="93" t="s">
        <v>108</v>
      </c>
    </row>
    <row r="438" spans="1:20" s="2" customFormat="1">
      <c r="A438" s="33">
        <f t="shared" si="112"/>
        <v>58806</v>
      </c>
      <c r="B438" s="2" t="s">
        <v>11</v>
      </c>
      <c r="C438" s="11">
        <f t="shared" si="178"/>
        <v>53.467825482297137</v>
      </c>
      <c r="E438" s="88">
        <f t="shared" si="179"/>
        <v>0.55150339999999998</v>
      </c>
      <c r="F438" s="57">
        <f t="shared" si="180"/>
        <v>4.5000000117361008E-2</v>
      </c>
      <c r="G438" s="6">
        <v>28</v>
      </c>
      <c r="H438" s="21">
        <v>4.4999999999999998E-2</v>
      </c>
      <c r="I438" s="13">
        <f t="shared" ref="I438:I440" si="205">AVERAGEA(C410:C437)</f>
        <v>49.022524316592602</v>
      </c>
      <c r="J438" s="14">
        <f t="shared" si="182"/>
        <v>0.91686025893878276</v>
      </c>
      <c r="K438" s="12">
        <f t="shared" si="183"/>
        <v>4.1258711759848868E-2</v>
      </c>
      <c r="L438" s="13"/>
      <c r="M438" s="20"/>
      <c r="N438" s="72">
        <f t="shared" si="184"/>
        <v>6.0875311369110729E-3</v>
      </c>
      <c r="O438" s="72">
        <f>AVERAGE(N$9:N438)</f>
        <v>1.001981922935977E-2</v>
      </c>
      <c r="P438" s="71">
        <f t="shared" si="185"/>
        <v>0.12905561030564727</v>
      </c>
      <c r="Q438" s="83">
        <f t="shared" si="186"/>
        <v>1.6464999999999931E-2</v>
      </c>
      <c r="R438" s="64">
        <f t="shared" si="187"/>
        <v>6.7504505240541635E-2</v>
      </c>
      <c r="S438" s="92">
        <v>1.6465E-2</v>
      </c>
      <c r="T438" s="93" t="s">
        <v>108</v>
      </c>
    </row>
    <row r="439" spans="1:20" s="2" customFormat="1">
      <c r="A439" s="33">
        <f t="shared" si="112"/>
        <v>58896</v>
      </c>
      <c r="B439" s="2" t="s">
        <v>11</v>
      </c>
      <c r="C439" s="11">
        <f t="shared" si="178"/>
        <v>53.793312528863154</v>
      </c>
      <c r="E439" s="88">
        <f t="shared" si="179"/>
        <v>0.55486069999999998</v>
      </c>
      <c r="F439" s="57">
        <f t="shared" si="180"/>
        <v>4.5000000589342233E-2</v>
      </c>
      <c r="G439" s="6">
        <v>28</v>
      </c>
      <c r="H439" s="21">
        <v>4.4999999999999998E-2</v>
      </c>
      <c r="I439" s="13">
        <f t="shared" si="205"/>
        <v>49.320950465179571</v>
      </c>
      <c r="J439" s="14">
        <f t="shared" si="182"/>
        <v>0.91686025913938818</v>
      </c>
      <c r="K439" s="12">
        <f t="shared" si="183"/>
        <v>4.1258712201616948E-2</v>
      </c>
      <c r="L439" s="13"/>
      <c r="M439" s="20"/>
      <c r="N439" s="72">
        <f t="shared" si="184"/>
        <v>6.0875310269310479E-3</v>
      </c>
      <c r="O439" s="72">
        <f>AVERAGE(N$9:N439)</f>
        <v>1.0010695590839053E-2</v>
      </c>
      <c r="P439" s="71">
        <f t="shared" si="185"/>
        <v>0.1290556106857923</v>
      </c>
      <c r="Q439" s="83">
        <f t="shared" si="186"/>
        <v>1.646499999999991E-2</v>
      </c>
      <c r="R439" s="64">
        <f t="shared" si="187"/>
        <v>6.7504505240541635E-2</v>
      </c>
      <c r="S439" s="92">
        <v>1.6465E-2</v>
      </c>
      <c r="T439" s="93" t="s">
        <v>108</v>
      </c>
    </row>
    <row r="440" spans="1:20" s="2" customFormat="1">
      <c r="A440" s="33">
        <f t="shared" si="112"/>
        <v>58987</v>
      </c>
      <c r="B440" s="2" t="s">
        <v>11</v>
      </c>
      <c r="C440" s="11">
        <f t="shared" si="178"/>
        <v>54.120781019650885</v>
      </c>
      <c r="E440" s="88">
        <f t="shared" si="179"/>
        <v>0.55823840000000002</v>
      </c>
      <c r="F440" s="57">
        <f t="shared" si="180"/>
        <v>4.4999998021163896E-2</v>
      </c>
      <c r="G440" s="6">
        <v>28</v>
      </c>
      <c r="H440" s="21">
        <v>4.4999999999999998E-2</v>
      </c>
      <c r="I440" s="13">
        <f t="shared" si="205"/>
        <v>49.621193293160196</v>
      </c>
      <c r="J440" s="14">
        <f t="shared" si="182"/>
        <v>0.9168602588189384</v>
      </c>
      <c r="K440" s="12">
        <f t="shared" si="183"/>
        <v>4.1258709832536045E-2</v>
      </c>
      <c r="L440" s="13">
        <f t="shared" ref="L440" si="206">SUM(E437:E440)</f>
        <v>2.2127688999999999</v>
      </c>
      <c r="M440" s="20">
        <f t="shared" ref="M440" si="207">+(L440/L436)-1</f>
        <v>2.4573391703228031E-2</v>
      </c>
      <c r="N440" s="72">
        <f t="shared" si="184"/>
        <v>6.0875316167232629E-3</v>
      </c>
      <c r="O440" s="72">
        <f>AVERAGE(N$9:N440)</f>
        <v>1.0001614192750821E-2</v>
      </c>
      <c r="P440" s="71">
        <f t="shared" si="185"/>
        <v>0.12905561070798033</v>
      </c>
      <c r="Q440" s="83">
        <f t="shared" si="186"/>
        <v>1.6464999999999969E-2</v>
      </c>
      <c r="R440" s="64">
        <f t="shared" si="187"/>
        <v>6.7504505240541635E-2</v>
      </c>
      <c r="S440" s="92">
        <v>1.6465E-2</v>
      </c>
      <c r="T440" s="93" t="s">
        <v>108</v>
      </c>
    </row>
    <row r="441" spans="1:20" s="2" customFormat="1">
      <c r="A441" s="33">
        <f t="shared" si="112"/>
        <v>59079</v>
      </c>
      <c r="B441" s="2" t="s">
        <v>11</v>
      </c>
      <c r="C441" s="11">
        <f t="shared" si="178"/>
        <v>54.450242979139432</v>
      </c>
      <c r="E441" s="88">
        <f t="shared" si="179"/>
        <v>0.56163669999999999</v>
      </c>
      <c r="F441" s="57">
        <f t="shared" si="180"/>
        <v>4.4999998525005996E-2</v>
      </c>
      <c r="G441" s="6">
        <v>28</v>
      </c>
      <c r="H441" s="21">
        <v>4.4999999999999998E-2</v>
      </c>
      <c r="I441" s="13">
        <f>AVERAGEA(C413:C440)</f>
        <v>49.923263858589216</v>
      </c>
      <c r="J441" s="14">
        <f t="shared" si="182"/>
        <v>0.9168602585982113</v>
      </c>
      <c r="K441" s="12">
        <f t="shared" si="183"/>
        <v>4.1258710284556126E-2</v>
      </c>
      <c r="L441" s="13"/>
      <c r="M441" s="20"/>
      <c r="N441" s="72">
        <f t="shared" si="184"/>
        <v>6.0875315041910572E-3</v>
      </c>
      <c r="O441" s="72">
        <f>AVERAGE(N$9:N441)</f>
        <v>9.9925747408141936E-3</v>
      </c>
      <c r="P441" s="71">
        <f t="shared" si="185"/>
        <v>0.12905561165263402</v>
      </c>
      <c r="Q441" s="83">
        <f t="shared" si="186"/>
        <v>1.6464999999999921E-2</v>
      </c>
      <c r="R441" s="64">
        <f t="shared" si="187"/>
        <v>6.7504505240541635E-2</v>
      </c>
      <c r="S441" s="92">
        <v>1.6465E-2</v>
      </c>
      <c r="T441" s="93" t="s">
        <v>108</v>
      </c>
    </row>
    <row r="442" spans="1:20" s="2" customFormat="1">
      <c r="A442" s="33">
        <f t="shared" si="112"/>
        <v>59171</v>
      </c>
      <c r="B442" s="2" t="s">
        <v>11</v>
      </c>
      <c r="C442" s="11">
        <f t="shared" si="178"/>
        <v>54.781710529790956</v>
      </c>
      <c r="E442" s="88">
        <f t="shared" si="179"/>
        <v>0.56505570000000005</v>
      </c>
      <c r="F442" s="57">
        <f t="shared" si="180"/>
        <v>4.5000000041236714E-2</v>
      </c>
      <c r="G442" s="6">
        <v>28</v>
      </c>
      <c r="H442" s="21">
        <v>4.4999999999999998E-2</v>
      </c>
      <c r="I442" s="13">
        <f t="shared" ref="I442:I444" si="208">AVERAGEA(C414:C441)</f>
        <v>50.227173287306591</v>
      </c>
      <c r="J442" s="14">
        <f t="shared" si="182"/>
        <v>0.91686025868053989</v>
      </c>
      <c r="K442" s="12">
        <f t="shared" si="183"/>
        <v>4.1258711678432598E-2</v>
      </c>
      <c r="L442" s="13"/>
      <c r="M442" s="20"/>
      <c r="N442" s="72">
        <f t="shared" si="184"/>
        <v>6.0875311571797486E-3</v>
      </c>
      <c r="O442" s="72">
        <f>AVERAGE(N$9:N442)</f>
        <v>9.9835769445385369E-3</v>
      </c>
      <c r="P442" s="71">
        <f t="shared" si="185"/>
        <v>0.12905561272910537</v>
      </c>
      <c r="Q442" s="83">
        <f t="shared" si="186"/>
        <v>1.6464999999999883E-2</v>
      </c>
      <c r="R442" s="64">
        <f t="shared" si="187"/>
        <v>6.7504505240541635E-2</v>
      </c>
      <c r="S442" s="92">
        <v>1.6465E-2</v>
      </c>
      <c r="T442" s="93" t="s">
        <v>108</v>
      </c>
    </row>
    <row r="443" spans="1:20" s="2" customFormat="1">
      <c r="A443" s="33">
        <f t="shared" si="112"/>
        <v>59261</v>
      </c>
      <c r="B443" s="2" t="s">
        <v>11</v>
      </c>
      <c r="C443" s="11">
        <f t="shared" si="178"/>
        <v>55.115195893663966</v>
      </c>
      <c r="E443" s="88">
        <f t="shared" si="179"/>
        <v>0.56849550000000004</v>
      </c>
      <c r="F443" s="57">
        <f t="shared" si="180"/>
        <v>4.5000000498043369E-2</v>
      </c>
      <c r="G443" s="6">
        <v>28</v>
      </c>
      <c r="H443" s="21">
        <v>4.4999999999999998E-2</v>
      </c>
      <c r="I443" s="13">
        <f t="shared" si="208"/>
        <v>50.532932774053513</v>
      </c>
      <c r="J443" s="14">
        <f t="shared" si="182"/>
        <v>0.91686025885762612</v>
      </c>
      <c r="K443" s="12">
        <f t="shared" si="183"/>
        <v>4.1258712105229342E-2</v>
      </c>
      <c r="L443" s="13"/>
      <c r="M443" s="20"/>
      <c r="N443" s="72">
        <f t="shared" si="184"/>
        <v>6.0875310509271863E-3</v>
      </c>
      <c r="O443" s="72">
        <f>AVERAGE(N$9:N443)</f>
        <v>9.9746205171969034E-3</v>
      </c>
      <c r="P443" s="71">
        <f t="shared" si="185"/>
        <v>0.12905561341738969</v>
      </c>
      <c r="Q443" s="83">
        <f t="shared" si="186"/>
        <v>1.6465000000000028E-2</v>
      </c>
      <c r="R443" s="64">
        <f t="shared" si="187"/>
        <v>6.7504505240541635E-2</v>
      </c>
      <c r="S443" s="92">
        <v>1.6465E-2</v>
      </c>
      <c r="T443" s="93" t="s">
        <v>108</v>
      </c>
    </row>
    <row r="444" spans="1:20" s="2" customFormat="1">
      <c r="A444" s="33">
        <f t="shared" si="112"/>
        <v>59352</v>
      </c>
      <c r="B444" s="2" t="s">
        <v>11</v>
      </c>
      <c r="C444" s="11">
        <f t="shared" si="178"/>
        <v>55.450711394053137</v>
      </c>
      <c r="E444" s="88">
        <f t="shared" si="179"/>
        <v>0.57195620000000003</v>
      </c>
      <c r="F444" s="57">
        <f t="shared" si="180"/>
        <v>4.4999997814705241E-2</v>
      </c>
      <c r="G444" s="6">
        <v>28</v>
      </c>
      <c r="H444" s="21">
        <v>4.4999999999999998E-2</v>
      </c>
      <c r="I444" s="13">
        <f t="shared" si="208"/>
        <v>50.840553580035454</v>
      </c>
      <c r="J444" s="14">
        <f t="shared" si="182"/>
        <v>0.91686025845085728</v>
      </c>
      <c r="K444" s="12">
        <f t="shared" si="183"/>
        <v>4.1258709626678658E-2</v>
      </c>
      <c r="L444" s="13">
        <f t="shared" ref="L444" si="209">SUM(E441:E444)</f>
        <v>2.2671441000000003</v>
      </c>
      <c r="M444" s="20">
        <f t="shared" ref="M444" si="210">+(L444/L440)-1</f>
        <v>2.4573375014444787E-2</v>
      </c>
      <c r="N444" s="72">
        <f t="shared" si="184"/>
        <v>6.087531667972268E-3</v>
      </c>
      <c r="O444" s="72">
        <f>AVERAGE(N$9:N444)</f>
        <v>9.9657051757996006E-3</v>
      </c>
      <c r="P444" s="71">
        <f t="shared" si="185"/>
        <v>0.12905561346434391</v>
      </c>
      <c r="Q444" s="83">
        <f t="shared" si="186"/>
        <v>1.6464999999999889E-2</v>
      </c>
      <c r="R444" s="64">
        <f t="shared" si="187"/>
        <v>6.7504505240541635E-2</v>
      </c>
      <c r="S444" s="92">
        <v>1.6465E-2</v>
      </c>
      <c r="T444" s="93" t="s">
        <v>108</v>
      </c>
    </row>
    <row r="445" spans="1:20" s="2" customFormat="1">
      <c r="A445" s="33">
        <f t="shared" si="112"/>
        <v>59444</v>
      </c>
      <c r="B445" s="2" t="s">
        <v>11</v>
      </c>
      <c r="C445" s="11">
        <f t="shared" si="178"/>
        <v>55.788269357156224</v>
      </c>
      <c r="E445" s="88">
        <f t="shared" si="179"/>
        <v>0.57543800000000001</v>
      </c>
      <c r="F445" s="57">
        <f t="shared" si="180"/>
        <v>4.4999997718644241E-2</v>
      </c>
      <c r="G445" s="6">
        <v>28</v>
      </c>
      <c r="H445" s="21">
        <v>4.4999999999999998E-2</v>
      </c>
      <c r="I445" s="13">
        <f>AVERAGEA(C417:C444)</f>
        <v>51.150047037587875</v>
      </c>
      <c r="J445" s="14">
        <f t="shared" si="182"/>
        <v>0.91686025802531224</v>
      </c>
      <c r="K445" s="12">
        <f t="shared" si="183"/>
        <v>4.1258709519454623E-2</v>
      </c>
      <c r="L445" s="13"/>
      <c r="M445" s="20"/>
      <c r="N445" s="72">
        <f t="shared" si="184"/>
        <v>6.0875316946662483E-3</v>
      </c>
      <c r="O445" s="72">
        <f>AVERAGE(N$9:N445)</f>
        <v>9.9568306369411715E-3</v>
      </c>
      <c r="P445" s="71">
        <f t="shared" si="185"/>
        <v>0.12905561314115244</v>
      </c>
      <c r="Q445" s="83">
        <f t="shared" si="186"/>
        <v>1.6465000000000046E-2</v>
      </c>
      <c r="R445" s="64">
        <f t="shared" si="187"/>
        <v>6.7504505240541635E-2</v>
      </c>
      <c r="S445" s="92">
        <v>1.6465E-2</v>
      </c>
      <c r="T445" s="93" t="s">
        <v>108</v>
      </c>
    </row>
    <row r="446" spans="1:20" s="2" customFormat="1">
      <c r="A446" s="33">
        <f t="shared" si="112"/>
        <v>59536</v>
      </c>
      <c r="B446" s="2" t="s">
        <v>11</v>
      </c>
      <c r="C446" s="11">
        <f t="shared" si="178"/>
        <v>56.127882212121797</v>
      </c>
      <c r="E446" s="88">
        <f t="shared" si="179"/>
        <v>0.57894100000000004</v>
      </c>
      <c r="F446" s="57">
        <f t="shared" si="180"/>
        <v>4.4999997966439463E-2</v>
      </c>
      <c r="G446" s="6">
        <v>28</v>
      </c>
      <c r="H446" s="21">
        <v>4.4999999999999998E-2</v>
      </c>
      <c r="I446" s="13">
        <f t="shared" ref="I446:I448" si="211">AVERAGEA(C418:C445)</f>
        <v>51.461424547776048</v>
      </c>
      <c r="J446" s="14">
        <f t="shared" si="182"/>
        <v>0.91686025767532087</v>
      </c>
      <c r="K446" s="12">
        <f t="shared" si="183"/>
        <v>4.1258709730898603E-2</v>
      </c>
      <c r="L446" s="13"/>
      <c r="M446" s="20"/>
      <c r="N446" s="72">
        <f t="shared" si="184"/>
        <v>6.0875316420263559E-3</v>
      </c>
      <c r="O446" s="72">
        <f>AVERAGE(N$9:N446)</f>
        <v>9.947996620971046E-3</v>
      </c>
      <c r="P446" s="71">
        <f t="shared" si="185"/>
        <v>0.12905561297642953</v>
      </c>
      <c r="Q446" s="83">
        <f t="shared" si="186"/>
        <v>1.6464999999999921E-2</v>
      </c>
      <c r="R446" s="64">
        <f t="shared" si="187"/>
        <v>6.7504505240541635E-2</v>
      </c>
      <c r="S446" s="92">
        <v>1.6465E-2</v>
      </c>
      <c r="T446" s="93" t="s">
        <v>108</v>
      </c>
    </row>
    <row r="447" spans="1:20" s="2" customFormat="1">
      <c r="A447" s="33">
        <f t="shared" si="112"/>
        <v>59626</v>
      </c>
      <c r="B447" s="2" t="s">
        <v>11</v>
      </c>
      <c r="C447" s="11">
        <f t="shared" si="178"/>
        <v>56.46956249274438</v>
      </c>
      <c r="E447" s="88">
        <f t="shared" si="179"/>
        <v>0.58246529999999996</v>
      </c>
      <c r="F447" s="57">
        <f t="shared" si="180"/>
        <v>4.4999996310785148E-2</v>
      </c>
      <c r="G447" s="6">
        <v>28</v>
      </c>
      <c r="H447" s="21">
        <v>4.4999999999999998E-2</v>
      </c>
      <c r="I447" s="13">
        <f t="shared" si="211"/>
        <v>51.77469757795518</v>
      </c>
      <c r="J447" s="14">
        <f t="shared" si="182"/>
        <v>0.9168602569677704</v>
      </c>
      <c r="K447" s="12">
        <f t="shared" si="183"/>
        <v>4.125870818105519E-2</v>
      </c>
      <c r="L447" s="13"/>
      <c r="M447" s="20"/>
      <c r="N447" s="72">
        <f t="shared" si="184"/>
        <v>6.0875320278659384E-3</v>
      </c>
      <c r="O447" s="72">
        <f>AVERAGE(N$9:N447)</f>
        <v>9.9392028519662504E-3</v>
      </c>
      <c r="P447" s="71">
        <f t="shared" si="185"/>
        <v>0.12905561375265262</v>
      </c>
      <c r="Q447" s="83">
        <f t="shared" si="186"/>
        <v>1.6464999999999959E-2</v>
      </c>
      <c r="R447" s="64">
        <f t="shared" si="187"/>
        <v>6.7504505240541635E-2</v>
      </c>
      <c r="S447" s="92">
        <v>1.6465E-2</v>
      </c>
      <c r="T447" s="93" t="s">
        <v>108</v>
      </c>
    </row>
    <row r="448" spans="1:20" s="2" customFormat="1">
      <c r="A448" s="33">
        <f t="shared" si="112"/>
        <v>59717</v>
      </c>
      <c r="B448" s="2" t="s">
        <v>11</v>
      </c>
      <c r="C448" s="11">
        <f t="shared" si="178"/>
        <v>56.813322739187413</v>
      </c>
      <c r="E448" s="88">
        <f t="shared" si="179"/>
        <v>0.58601110000000001</v>
      </c>
      <c r="F448" s="57">
        <f t="shared" si="180"/>
        <v>4.4999998173345393E-2</v>
      </c>
      <c r="G448" s="6">
        <v>28</v>
      </c>
      <c r="H448" s="21">
        <v>4.4999999999999998E-2</v>
      </c>
      <c r="I448" s="13">
        <f t="shared" si="211"/>
        <v>52.089877670004782</v>
      </c>
      <c r="J448" s="14">
        <f t="shared" si="182"/>
        <v>0.91686025668897198</v>
      </c>
      <c r="K448" s="12">
        <f t="shared" si="183"/>
        <v>4.1258709876216729E-2</v>
      </c>
      <c r="L448" s="13">
        <f t="shared" ref="L448" si="212">SUM(E445:E448)</f>
        <v>2.3228553999999999</v>
      </c>
      <c r="M448" s="20">
        <f t="shared" ref="M448" si="213">+(L448/L444)-1</f>
        <v>2.4573338765718322E-2</v>
      </c>
      <c r="N448" s="72">
        <f t="shared" si="184"/>
        <v>6.0875316058488504E-3</v>
      </c>
      <c r="O448" s="72">
        <f>AVERAGE(N$9:N448)</f>
        <v>9.9304490536796207E-3</v>
      </c>
      <c r="P448" s="71">
        <f t="shared" si="185"/>
        <v>0.12905561451534409</v>
      </c>
      <c r="Q448" s="83">
        <f t="shared" si="186"/>
        <v>1.6464999999999938E-2</v>
      </c>
      <c r="R448" s="64">
        <f t="shared" si="187"/>
        <v>6.7504505240541635E-2</v>
      </c>
      <c r="S448" s="92">
        <v>1.6465E-2</v>
      </c>
      <c r="T448" s="93" t="s">
        <v>108</v>
      </c>
    </row>
    <row r="449" spans="1:20" s="2" customFormat="1">
      <c r="A449" s="33">
        <f t="shared" si="112"/>
        <v>59809</v>
      </c>
      <c r="B449" s="2" t="s">
        <v>11</v>
      </c>
      <c r="C449" s="11">
        <f t="shared" si="178"/>
        <v>57.159175598088126</v>
      </c>
      <c r="E449" s="88">
        <f t="shared" si="179"/>
        <v>0.58957850000000001</v>
      </c>
      <c r="F449" s="57">
        <f t="shared" si="180"/>
        <v>4.5000001156566174E-2</v>
      </c>
      <c r="G449" s="6">
        <v>28</v>
      </c>
      <c r="H449" s="21">
        <v>4.4999999999999998E-2</v>
      </c>
      <c r="I449" s="13">
        <f>AVERAGEA(C421:C448)</f>
        <v>52.406976430841418</v>
      </c>
      <c r="J449" s="14">
        <f t="shared" si="182"/>
        <v>0.91686025703621832</v>
      </c>
      <c r="K449" s="12">
        <f t="shared" si="183"/>
        <v>4.1258712627039382E-2</v>
      </c>
      <c r="L449" s="13"/>
      <c r="M449" s="20"/>
      <c r="N449" s="72">
        <f t="shared" si="184"/>
        <v>6.0875309210204342E-3</v>
      </c>
      <c r="O449" s="72">
        <f>AVERAGE(N$9:N449)</f>
        <v>9.9217349536055623E-3</v>
      </c>
      <c r="P449" s="71">
        <f t="shared" si="185"/>
        <v>0.12905561457250103</v>
      </c>
      <c r="Q449" s="83">
        <f t="shared" si="186"/>
        <v>1.6464999999999865E-2</v>
      </c>
      <c r="R449" s="64">
        <f t="shared" si="187"/>
        <v>6.7504505240541635E-2</v>
      </c>
      <c r="S449" s="92">
        <v>1.6465E-2</v>
      </c>
      <c r="T449" s="93" t="s">
        <v>108</v>
      </c>
    </row>
    <row r="450" spans="1:20" s="2" customFormat="1">
      <c r="A450" s="33">
        <f t="shared" si="112"/>
        <v>59901</v>
      </c>
      <c r="B450" s="2" t="s">
        <v>11</v>
      </c>
      <c r="C450" s="11">
        <f t="shared" si="178"/>
        <v>57.507133824310642</v>
      </c>
      <c r="E450" s="88">
        <f t="shared" si="179"/>
        <v>0.59316760000000002</v>
      </c>
      <c r="F450" s="57">
        <f t="shared" si="180"/>
        <v>4.5000002857632448E-2</v>
      </c>
      <c r="G450" s="6">
        <v>28</v>
      </c>
      <c r="H450" s="21">
        <v>4.4999999999999998E-2</v>
      </c>
      <c r="I450" s="13">
        <f t="shared" ref="I450:I452" si="214">AVERAGEA(C422:C449)</f>
        <v>52.72600554063235</v>
      </c>
      <c r="J450" s="14">
        <f t="shared" si="182"/>
        <v>0.91686025775019386</v>
      </c>
      <c r="K450" s="12">
        <f t="shared" si="183"/>
        <v>4.1258714218808348E-2</v>
      </c>
      <c r="L450" s="13"/>
      <c r="M450" s="20"/>
      <c r="N450" s="72">
        <f t="shared" si="184"/>
        <v>6.087530524743201E-3</v>
      </c>
      <c r="O450" s="72">
        <f>AVERAGE(N$9:N450)</f>
        <v>9.9130602829520277E-3</v>
      </c>
      <c r="P450" s="71">
        <f t="shared" si="185"/>
        <v>0.12905561349092243</v>
      </c>
      <c r="Q450" s="83">
        <f t="shared" si="186"/>
        <v>1.6464999999999921E-2</v>
      </c>
      <c r="R450" s="64">
        <f t="shared" si="187"/>
        <v>6.7504505240541635E-2</v>
      </c>
      <c r="S450" s="92">
        <v>1.6465E-2</v>
      </c>
      <c r="T450" s="93" t="s">
        <v>108</v>
      </c>
    </row>
    <row r="451" spans="1:20" s="2" customFormat="1">
      <c r="A451" s="33">
        <f t="shared" si="112"/>
        <v>59992</v>
      </c>
      <c r="B451" s="2" t="s">
        <v>11</v>
      </c>
      <c r="C451" s="11">
        <f t="shared" si="178"/>
        <v>57.857210282727912</v>
      </c>
      <c r="E451" s="88">
        <f t="shared" si="179"/>
        <v>0.59677849999999999</v>
      </c>
      <c r="F451" s="57">
        <f t="shared" si="180"/>
        <v>4.5000000871503708E-2</v>
      </c>
      <c r="G451" s="6">
        <v>28</v>
      </c>
      <c r="H451" s="21">
        <v>4.4999999999999998E-2</v>
      </c>
      <c r="I451" s="13">
        <f t="shared" si="214"/>
        <v>53.046976750430289</v>
      </c>
      <c r="J451" s="14">
        <f t="shared" si="182"/>
        <v>0.91686025805959714</v>
      </c>
      <c r="K451" s="12">
        <f t="shared" si="183"/>
        <v>4.1258712411728987E-2</v>
      </c>
      <c r="L451" s="13"/>
      <c r="M451" s="20"/>
      <c r="N451" s="72">
        <f t="shared" si="184"/>
        <v>6.0875309746228901E-3</v>
      </c>
      <c r="O451" s="72">
        <f>AVERAGE(N$9:N451)</f>
        <v>9.9044247766126858E-3</v>
      </c>
      <c r="P451" s="71">
        <f t="shared" si="185"/>
        <v>0.12905561329589244</v>
      </c>
      <c r="Q451" s="83">
        <f t="shared" si="186"/>
        <v>1.6464999999999917E-2</v>
      </c>
      <c r="R451" s="64">
        <f t="shared" si="187"/>
        <v>6.7504505240541635E-2</v>
      </c>
      <c r="S451" s="92">
        <v>1.6465E-2</v>
      </c>
      <c r="T451" s="93" t="s">
        <v>108</v>
      </c>
    </row>
    <row r="452" spans="1:20" s="2" customFormat="1">
      <c r="A452" s="33">
        <f t="shared" si="112"/>
        <v>60083</v>
      </c>
      <c r="B452" s="2" t="s">
        <v>11</v>
      </c>
      <c r="C452" s="11">
        <f t="shared" si="178"/>
        <v>58.209417850033027</v>
      </c>
      <c r="E452" s="88">
        <f t="shared" si="179"/>
        <v>0.60041140000000004</v>
      </c>
      <c r="F452" s="57">
        <f t="shared" si="180"/>
        <v>4.5000000285735614E-2</v>
      </c>
      <c r="G452" s="6">
        <v>28</v>
      </c>
      <c r="H452" s="21">
        <v>4.4999999999999998E-2</v>
      </c>
      <c r="I452" s="13">
        <f t="shared" si="214"/>
        <v>53.369901883340411</v>
      </c>
      <c r="J452" s="14">
        <f t="shared" si="182"/>
        <v>0.91686025826334783</v>
      </c>
      <c r="K452" s="12">
        <f t="shared" si="183"/>
        <v>4.1258711883830283E-2</v>
      </c>
      <c r="L452" s="13">
        <f t="shared" ref="L452" si="215">SUM(E449:E452)</f>
        <v>2.3799360000000003</v>
      </c>
      <c r="M452" s="20">
        <f t="shared" ref="M452" si="216">+(L452/L448)-1</f>
        <v>2.4573462472093688E-2</v>
      </c>
      <c r="N452" s="72">
        <f t="shared" si="184"/>
        <v>6.0875311060453186E-3</v>
      </c>
      <c r="O452" s="72">
        <f>AVERAGE(N$9:N452)</f>
        <v>9.8958281692465427E-3</v>
      </c>
      <c r="P452" s="71">
        <f t="shared" si="185"/>
        <v>0.1290556143074113</v>
      </c>
      <c r="Q452" s="83">
        <f t="shared" si="186"/>
        <v>1.6464999999999997E-2</v>
      </c>
      <c r="R452" s="64">
        <f t="shared" si="187"/>
        <v>6.7504505240541635E-2</v>
      </c>
      <c r="S452" s="92">
        <v>1.6465E-2</v>
      </c>
      <c r="T452" s="93" t="s">
        <v>108</v>
      </c>
    </row>
    <row r="453" spans="1:20" s="2" customFormat="1">
      <c r="A453" s="33">
        <f t="shared" si="112"/>
        <v>60175</v>
      </c>
      <c r="B453" s="2" t="s">
        <v>11</v>
      </c>
      <c r="C453" s="11">
        <f t="shared" si="178"/>
        <v>58.563769514933817</v>
      </c>
      <c r="E453" s="88">
        <f t="shared" si="179"/>
        <v>0.6040664</v>
      </c>
      <c r="F453" s="57">
        <f t="shared" si="180"/>
        <v>4.4999998557661076E-2</v>
      </c>
      <c r="G453" s="6">
        <v>28</v>
      </c>
      <c r="H453" s="21">
        <v>4.4999999999999998E-2</v>
      </c>
      <c r="I453" s="13">
        <f>AVERAGEA(C425:C452)</f>
        <v>53.694792832135327</v>
      </c>
      <c r="J453" s="14">
        <f t="shared" si="182"/>
        <v>0.9168602580891434</v>
      </c>
      <c r="K453" s="12">
        <f t="shared" si="183"/>
        <v>4.1258710291588216E-2</v>
      </c>
      <c r="L453" s="13"/>
      <c r="M453" s="20"/>
      <c r="N453" s="72">
        <f t="shared" si="184"/>
        <v>6.0875315024404575E-3</v>
      </c>
      <c r="O453" s="72">
        <f>AVERAGE(N$9:N453)</f>
        <v>9.8872701992087763E-3</v>
      </c>
      <c r="P453" s="71">
        <f t="shared" si="185"/>
        <v>0.12905561491513162</v>
      </c>
      <c r="Q453" s="83">
        <f t="shared" si="186"/>
        <v>1.6464999999999931E-2</v>
      </c>
      <c r="R453" s="64">
        <f t="shared" si="187"/>
        <v>6.7504505240541635E-2</v>
      </c>
      <c r="S453" s="92">
        <v>1.6465E-2</v>
      </c>
      <c r="T453" s="93" t="s">
        <v>108</v>
      </c>
    </row>
    <row r="454" spans="1:20" s="2" customFormat="1">
      <c r="A454" s="33">
        <f t="shared" si="112"/>
        <v>60267</v>
      </c>
      <c r="B454" s="2" t="s">
        <v>11</v>
      </c>
      <c r="C454" s="11">
        <f t="shared" si="178"/>
        <v>58.920278279997198</v>
      </c>
      <c r="E454" s="88">
        <f t="shared" si="179"/>
        <v>0.6077437</v>
      </c>
      <c r="F454" s="57">
        <f t="shared" si="180"/>
        <v>4.5000000548320589E-2</v>
      </c>
      <c r="G454" s="6">
        <v>28</v>
      </c>
      <c r="H454" s="21">
        <v>4.4999999999999998E-2</v>
      </c>
      <c r="I454" s="13">
        <f t="shared" ref="I454:I456" si="217">AVERAGEA(C426:C453)</f>
        <v>54.021661563973574</v>
      </c>
      <c r="J454" s="14">
        <f t="shared" si="182"/>
        <v>0.91686025831811702</v>
      </c>
      <c r="K454" s="12">
        <f t="shared" si="183"/>
        <v>4.1258712127048625E-2</v>
      </c>
      <c r="L454" s="13"/>
      <c r="M454" s="20"/>
      <c r="N454" s="72">
        <f t="shared" si="184"/>
        <v>6.0875310454950871E-3</v>
      </c>
      <c r="O454" s="72">
        <f>AVERAGE(N$9:N454)</f>
        <v>9.8787506046937243E-3</v>
      </c>
      <c r="P454" s="71">
        <f t="shared" si="185"/>
        <v>0.12905561401602306</v>
      </c>
      <c r="Q454" s="83">
        <f t="shared" si="186"/>
        <v>1.6464999999999931E-2</v>
      </c>
      <c r="R454" s="64">
        <f t="shared" si="187"/>
        <v>6.7504505240541635E-2</v>
      </c>
      <c r="S454" s="92">
        <v>1.6465E-2</v>
      </c>
      <c r="T454" s="93" t="s">
        <v>108</v>
      </c>
    </row>
    <row r="455" spans="1:20" s="2" customFormat="1">
      <c r="A455" s="33">
        <f t="shared" si="112"/>
        <v>60357</v>
      </c>
      <c r="B455" s="2" t="s">
        <v>11</v>
      </c>
      <c r="C455" s="11">
        <f t="shared" si="178"/>
        <v>59.278957261877352</v>
      </c>
      <c r="E455" s="88">
        <f t="shared" si="179"/>
        <v>0.61144339999999997</v>
      </c>
      <c r="F455" s="57">
        <f t="shared" si="180"/>
        <v>4.5000003582074587E-2</v>
      </c>
      <c r="G455" s="6">
        <v>28</v>
      </c>
      <c r="H455" s="21">
        <v>4.4999999999999998E-2</v>
      </c>
      <c r="I455" s="13">
        <f t="shared" si="217"/>
        <v>54.350520118052955</v>
      </c>
      <c r="J455" s="14">
        <f t="shared" si="182"/>
        <v>0.91686025916326463</v>
      </c>
      <c r="K455" s="12">
        <f t="shared" si="183"/>
        <v>4.1258714946608745E-2</v>
      </c>
      <c r="L455" s="13"/>
      <c r="M455" s="20"/>
      <c r="N455" s="72">
        <f t="shared" si="184"/>
        <v>6.0875303435543593E-3</v>
      </c>
      <c r="O455" s="72">
        <f>AVERAGE(N$9:N455)</f>
        <v>9.8702691275994528E-3</v>
      </c>
      <c r="P455" s="71">
        <f t="shared" si="185"/>
        <v>0.12905561291193024</v>
      </c>
      <c r="Q455" s="83">
        <f t="shared" si="186"/>
        <v>1.6464999999999994E-2</v>
      </c>
      <c r="R455" s="64">
        <f t="shared" si="187"/>
        <v>6.7504505240541635E-2</v>
      </c>
      <c r="S455" s="92">
        <v>1.6465E-2</v>
      </c>
      <c r="T455" s="93" t="s">
        <v>108</v>
      </c>
    </row>
    <row r="456" spans="1:20" s="2" customFormat="1">
      <c r="A456" s="33">
        <f t="shared" si="112"/>
        <v>60448</v>
      </c>
      <c r="B456" s="2" t="s">
        <v>11</v>
      </c>
      <c r="C456" s="11">
        <f t="shared" si="178"/>
        <v>59.639819793194157</v>
      </c>
      <c r="E456" s="88">
        <f t="shared" si="179"/>
        <v>0.61516550000000003</v>
      </c>
      <c r="F456" s="57">
        <f t="shared" si="180"/>
        <v>4.4999997671861074E-2</v>
      </c>
      <c r="G456" s="6">
        <v>28</v>
      </c>
      <c r="H456" s="21">
        <v>4.4999999999999998E-2</v>
      </c>
      <c r="I456" s="13">
        <f t="shared" si="217"/>
        <v>54.681380606796687</v>
      </c>
      <c r="J456" s="14">
        <f t="shared" si="182"/>
        <v>0.91686025874002886</v>
      </c>
      <c r="K456" s="12">
        <f t="shared" si="183"/>
        <v>4.1258709508723235E-2</v>
      </c>
      <c r="L456" s="13">
        <f t="shared" ref="L456" si="218">SUM(E453:E456)</f>
        <v>2.4384190000000001</v>
      </c>
      <c r="M456" s="20">
        <f t="shared" ref="M456" si="219">+(L456/L452)-1</f>
        <v>2.4573349871593209E-2</v>
      </c>
      <c r="N456" s="72">
        <f t="shared" si="184"/>
        <v>6.087531697337667E-3</v>
      </c>
      <c r="O456" s="72">
        <f>AVERAGE(N$9:N456)</f>
        <v>9.861825517264047E-3</v>
      </c>
      <c r="P456" s="71">
        <f t="shared" si="185"/>
        <v>0.12905561289437739</v>
      </c>
      <c r="Q456" s="83">
        <f t="shared" si="186"/>
        <v>1.6464999999999903E-2</v>
      </c>
      <c r="R456" s="64">
        <f t="shared" si="187"/>
        <v>6.7504505240541635E-2</v>
      </c>
      <c r="S456" s="92">
        <v>1.6465E-2</v>
      </c>
      <c r="T456" s="93" t="s">
        <v>108</v>
      </c>
    </row>
    <row r="457" spans="1:20" s="2" customFormat="1">
      <c r="A457" s="33">
        <f t="shared" si="112"/>
        <v>60540</v>
      </c>
      <c r="B457" s="2" t="s">
        <v>11</v>
      </c>
      <c r="C457" s="11">
        <f t="shared" si="178"/>
        <v>60.002879026089097</v>
      </c>
      <c r="E457" s="88">
        <f t="shared" si="179"/>
        <v>0.61891039999999997</v>
      </c>
      <c r="F457" s="57">
        <f t="shared" si="180"/>
        <v>4.5000002091669315E-2</v>
      </c>
      <c r="G457" s="6">
        <v>28</v>
      </c>
      <c r="H457" s="21">
        <v>4.4999999999999998E-2</v>
      </c>
      <c r="I457" s="13">
        <f>AVERAGEA(C429:C456)</f>
        <v>55.014255220630453</v>
      </c>
      <c r="J457" s="14">
        <f t="shared" si="182"/>
        <v>0.91686025926706616</v>
      </c>
      <c r="K457" s="12">
        <f t="shared" si="183"/>
        <v>4.1258713584786444E-2</v>
      </c>
      <c r="L457" s="13"/>
      <c r="M457" s="20"/>
      <c r="N457" s="72">
        <f t="shared" si="184"/>
        <v>6.0875306825856068E-3</v>
      </c>
      <c r="O457" s="72">
        <f>AVERAGE(N$9:N457)</f>
        <v>9.8534195154050767E-3</v>
      </c>
      <c r="P457" s="71">
        <f t="shared" si="185"/>
        <v>0.12905561196709292</v>
      </c>
      <c r="Q457" s="83">
        <f t="shared" si="186"/>
        <v>1.6464999999999976E-2</v>
      </c>
      <c r="R457" s="64">
        <f t="shared" si="187"/>
        <v>6.7504505240541635E-2</v>
      </c>
      <c r="S457" s="92">
        <v>1.6465E-2</v>
      </c>
      <c r="T457" s="93" t="s">
        <v>108</v>
      </c>
    </row>
    <row r="458" spans="1:20" s="2" customFormat="1">
      <c r="A458" s="33">
        <f t="shared" si="112"/>
        <v>60632</v>
      </c>
      <c r="B458" s="2" t="s">
        <v>11</v>
      </c>
      <c r="C458" s="11">
        <f t="shared" si="178"/>
        <v>60.368148429253651</v>
      </c>
      <c r="E458" s="88">
        <f t="shared" si="179"/>
        <v>0.62267799999999995</v>
      </c>
      <c r="F458" s="57">
        <f t="shared" si="180"/>
        <v>4.4999999460969935E-2</v>
      </c>
      <c r="G458" s="6">
        <v>28</v>
      </c>
      <c r="H458" s="21">
        <v>4.4999999999999998E-2</v>
      </c>
      <c r="I458" s="13">
        <f t="shared" ref="I458:I460" si="220">AVERAGEA(C430:C457)</f>
        <v>55.349156218552423</v>
      </c>
      <c r="J458" s="14">
        <f t="shared" si="182"/>
        <v>0.91686025923781544</v>
      </c>
      <c r="K458" s="12">
        <f t="shared" si="183"/>
        <v>4.1258711171486454E-2</v>
      </c>
      <c r="L458" s="13"/>
      <c r="M458" s="20"/>
      <c r="N458" s="72">
        <f t="shared" si="184"/>
        <v>6.0875312833861273E-3</v>
      </c>
      <c r="O458" s="72">
        <f>AVERAGE(N$9:N458)</f>
        <v>9.8450508748894779E-3</v>
      </c>
      <c r="P458" s="71">
        <f t="shared" si="185"/>
        <v>0.12905561213147099</v>
      </c>
      <c r="Q458" s="83">
        <f t="shared" si="186"/>
        <v>1.6464999999999945E-2</v>
      </c>
      <c r="R458" s="64">
        <f t="shared" si="187"/>
        <v>6.7504505240541635E-2</v>
      </c>
      <c r="S458" s="92">
        <v>1.6465E-2</v>
      </c>
      <c r="T458" s="93" t="s">
        <v>108</v>
      </c>
    </row>
    <row r="459" spans="1:20" s="2" customFormat="1">
      <c r="A459" s="33">
        <f t="shared" si="112"/>
        <v>60722</v>
      </c>
      <c r="B459" s="2" t="s">
        <v>11</v>
      </c>
      <c r="C459" s="11">
        <f t="shared" si="178"/>
        <v>60.735641393141307</v>
      </c>
      <c r="E459" s="88">
        <f t="shared" si="179"/>
        <v>0.62646860000000004</v>
      </c>
      <c r="F459" s="57">
        <f t="shared" si="180"/>
        <v>4.5000001488015383E-2</v>
      </c>
      <c r="G459" s="6">
        <v>28</v>
      </c>
      <c r="H459" s="21">
        <v>4.4999999999999998E-2</v>
      </c>
      <c r="I459" s="13">
        <f t="shared" si="220"/>
        <v>55.686095936405174</v>
      </c>
      <c r="J459" s="14">
        <f t="shared" si="182"/>
        <v>0.91686025962827222</v>
      </c>
      <c r="K459" s="12">
        <f t="shared" si="183"/>
        <v>4.1258713047574419E-2</v>
      </c>
      <c r="L459" s="13"/>
      <c r="M459" s="20"/>
      <c r="N459" s="72">
        <f t="shared" si="184"/>
        <v>6.0875308163266251E-3</v>
      </c>
      <c r="O459" s="72">
        <f>AVERAGE(N$9:N459)</f>
        <v>9.8367193448261475E-3</v>
      </c>
      <c r="P459" s="71">
        <f t="shared" si="185"/>
        <v>0.12905561189512538</v>
      </c>
      <c r="Q459" s="83">
        <f t="shared" si="186"/>
        <v>1.6464999999999917E-2</v>
      </c>
      <c r="R459" s="64">
        <f t="shared" si="187"/>
        <v>6.7504505240541635E-2</v>
      </c>
      <c r="S459" s="92">
        <v>1.6465E-2</v>
      </c>
      <c r="T459" s="93" t="s">
        <v>108</v>
      </c>
    </row>
    <row r="460" spans="1:20" s="2" customFormat="1">
      <c r="A460" s="33">
        <f t="shared" si="112"/>
        <v>60813</v>
      </c>
      <c r="B460" s="2" t="s">
        <v>11</v>
      </c>
      <c r="C460" s="11">
        <f t="shared" si="178"/>
        <v>61.10537152867937</v>
      </c>
      <c r="E460" s="88">
        <f t="shared" si="179"/>
        <v>0.63028220000000001</v>
      </c>
      <c r="F460" s="57">
        <f t="shared" si="180"/>
        <v>4.4999998120384382E-2</v>
      </c>
      <c r="G460" s="6">
        <v>28</v>
      </c>
      <c r="H460" s="21">
        <v>4.4999999999999998E-2</v>
      </c>
      <c r="I460" s="13">
        <f t="shared" si="220"/>
        <v>56.025086784569517</v>
      </c>
      <c r="J460" s="14">
        <f t="shared" si="182"/>
        <v>0.91686025930264647</v>
      </c>
      <c r="K460" s="12">
        <f t="shared" si="183"/>
        <v>4.1258709945274225E-2</v>
      </c>
      <c r="L460" s="13">
        <f t="shared" ref="L460" si="221">SUM(E457:E460)</f>
        <v>2.4983391999999998</v>
      </c>
      <c r="M460" s="20">
        <f t="shared" ref="M460" si="222">+(L460/L456)-1</f>
        <v>2.4573381358987012E-2</v>
      </c>
      <c r="N460" s="72">
        <f t="shared" si="184"/>
        <v>6.0875315886566028E-3</v>
      </c>
      <c r="O460" s="72">
        <f>AVERAGE(N$9:N460)</f>
        <v>9.8284246816487814E-3</v>
      </c>
      <c r="P460" s="71">
        <f t="shared" si="185"/>
        <v>0.12905561186362835</v>
      </c>
      <c r="Q460" s="83">
        <f t="shared" si="186"/>
        <v>1.6464999999999858E-2</v>
      </c>
      <c r="R460" s="64">
        <f t="shared" si="187"/>
        <v>6.7504505240541635E-2</v>
      </c>
      <c r="S460" s="92">
        <v>1.6465E-2</v>
      </c>
      <c r="T460" s="93" t="s">
        <v>108</v>
      </c>
    </row>
    <row r="461" spans="1:20" s="2" customFormat="1">
      <c r="A461" s="33">
        <f t="shared" si="112"/>
        <v>60905</v>
      </c>
      <c r="B461" s="2" t="s">
        <v>11</v>
      </c>
      <c r="C461" s="11">
        <f t="shared" si="178"/>
        <v>61.477352370899077</v>
      </c>
      <c r="E461" s="88">
        <f t="shared" si="179"/>
        <v>0.63411910000000005</v>
      </c>
      <c r="F461" s="57">
        <f t="shared" si="180"/>
        <v>4.5000000773969213E-2</v>
      </c>
      <c r="G461" s="6">
        <v>28</v>
      </c>
      <c r="H461" s="21">
        <v>4.4999999999999998E-2</v>
      </c>
      <c r="I461" s="13">
        <f>AVERAGEA(C433:C460)</f>
        <v>56.366141252763157</v>
      </c>
      <c r="J461" s="14">
        <f t="shared" si="182"/>
        <v>0.91686025957494943</v>
      </c>
      <c r="K461" s="12">
        <f t="shared" si="183"/>
        <v>4.1258712390494341E-2</v>
      </c>
      <c r="L461" s="13"/>
      <c r="M461" s="20"/>
      <c r="N461" s="72">
        <f t="shared" si="184"/>
        <v>6.087530979909328E-3</v>
      </c>
      <c r="O461" s="72">
        <f>AVERAGE(N$9:N461)</f>
        <v>9.820166638157081E-3</v>
      </c>
      <c r="P461" s="71">
        <f t="shared" si="185"/>
        <v>0.12905561127526677</v>
      </c>
      <c r="Q461" s="83">
        <f t="shared" si="186"/>
        <v>1.6465000000000004E-2</v>
      </c>
      <c r="R461" s="64">
        <f t="shared" si="187"/>
        <v>6.7504505240541635E-2</v>
      </c>
      <c r="S461" s="92">
        <v>1.6465E-2</v>
      </c>
      <c r="T461" s="93" t="s">
        <v>108</v>
      </c>
    </row>
    <row r="462" spans="1:20" s="2" customFormat="1">
      <c r="A462" s="33">
        <f t="shared" si="112"/>
        <v>60997</v>
      </c>
      <c r="B462" s="2" t="s">
        <v>11</v>
      </c>
      <c r="C462" s="11">
        <f t="shared" si="178"/>
        <v>61.85159767768593</v>
      </c>
      <c r="E462" s="88">
        <f t="shared" si="179"/>
        <v>0.63797930000000003</v>
      </c>
      <c r="F462" s="57">
        <f t="shared" si="180"/>
        <v>4.4999999373497968E-2</v>
      </c>
      <c r="G462" s="6">
        <v>28</v>
      </c>
      <c r="H462" s="21">
        <v>4.4999999999999998E-2</v>
      </c>
      <c r="I462" s="13">
        <f t="shared" ref="I462:I464" si="223">AVERAGEA(C434:C461)</f>
        <v>56.709271900632764</v>
      </c>
      <c r="J462" s="14">
        <f t="shared" si="182"/>
        <v>0.91686025955464767</v>
      </c>
      <c r="K462" s="12">
        <f t="shared" si="183"/>
        <v>4.1258711105544327E-2</v>
      </c>
      <c r="L462" s="13"/>
      <c r="M462" s="20"/>
      <c r="N462" s="72">
        <f t="shared" si="184"/>
        <v>6.0875312998027731E-3</v>
      </c>
      <c r="O462" s="72">
        <f>AVERAGE(N$9:N462)</f>
        <v>9.8119449744162139E-3</v>
      </c>
      <c r="P462" s="71">
        <f t="shared" si="185"/>
        <v>0.12905561143532163</v>
      </c>
      <c r="Q462" s="83">
        <f t="shared" si="186"/>
        <v>1.6465000000000011E-2</v>
      </c>
      <c r="R462" s="64">
        <f t="shared" si="187"/>
        <v>6.7504505240541635E-2</v>
      </c>
      <c r="S462" s="92">
        <v>1.6465E-2</v>
      </c>
      <c r="T462" s="93" t="s">
        <v>108</v>
      </c>
    </row>
    <row r="463" spans="1:20" s="2" customFormat="1">
      <c r="A463" s="33">
        <f t="shared" si="112"/>
        <v>61087</v>
      </c>
      <c r="B463" s="2" t="s">
        <v>11</v>
      </c>
      <c r="C463" s="11">
        <f t="shared" si="178"/>
        <v>62.228121233449023</v>
      </c>
      <c r="E463" s="88">
        <f t="shared" si="179"/>
        <v>0.64186299999999996</v>
      </c>
      <c r="F463" s="57">
        <f t="shared" si="180"/>
        <v>4.4999998046215774E-2</v>
      </c>
      <c r="G463" s="6">
        <v>28</v>
      </c>
      <c r="H463" s="21">
        <v>4.4999999999999998E-2</v>
      </c>
      <c r="I463" s="13">
        <f t="shared" si="223"/>
        <v>57.054491366048111</v>
      </c>
      <c r="J463" s="14">
        <f t="shared" si="182"/>
        <v>0.91686025923887338</v>
      </c>
      <c r="K463" s="12">
        <f t="shared" si="183"/>
        <v>4.1258709874402187E-2</v>
      </c>
      <c r="L463" s="13"/>
      <c r="M463" s="20"/>
      <c r="N463" s="72">
        <f t="shared" si="184"/>
        <v>6.0875316063004892E-3</v>
      </c>
      <c r="O463" s="72">
        <f>AVERAGE(N$9:N463)</f>
        <v>9.8037594505302438E-3</v>
      </c>
      <c r="P463" s="71">
        <f t="shared" si="185"/>
        <v>0.12905561205857485</v>
      </c>
      <c r="Q463" s="83">
        <f t="shared" si="186"/>
        <v>1.6464999999999903E-2</v>
      </c>
      <c r="R463" s="64">
        <f t="shared" si="187"/>
        <v>6.7504505240541635E-2</v>
      </c>
      <c r="S463" s="92">
        <v>1.6465E-2</v>
      </c>
      <c r="T463" s="93" t="s">
        <v>108</v>
      </c>
    </row>
    <row r="464" spans="1:20" s="2" customFormat="1">
      <c r="A464" s="33">
        <f t="shared" si="112"/>
        <v>61178</v>
      </c>
      <c r="B464" s="2" t="s">
        <v>11</v>
      </c>
      <c r="C464" s="11">
        <f t="shared" si="178"/>
        <v>62.606936849557755</v>
      </c>
      <c r="E464" s="88">
        <f t="shared" si="179"/>
        <v>0.64577039999999997</v>
      </c>
      <c r="F464" s="57">
        <f t="shared" si="180"/>
        <v>4.5000000758032621E-2</v>
      </c>
      <c r="G464" s="6">
        <v>28</v>
      </c>
      <c r="H464" s="21">
        <v>4.4999999999999998E-2</v>
      </c>
      <c r="I464" s="13">
        <f t="shared" si="223"/>
        <v>57.401812366390082</v>
      </c>
      <c r="J464" s="14">
        <f t="shared" si="182"/>
        <v>0.916860259500071</v>
      </c>
      <c r="K464" s="12">
        <f t="shared" si="183"/>
        <v>4.1258712372513183E-2</v>
      </c>
      <c r="L464" s="13">
        <f t="shared" ref="L464" si="224">SUM(E461:E464)</f>
        <v>2.5597317999999998</v>
      </c>
      <c r="M464" s="20">
        <f t="shared" ref="M464" si="225">+(L464/L460)-1</f>
        <v>2.45733645775561E-2</v>
      </c>
      <c r="N464" s="72">
        <f t="shared" si="184"/>
        <v>6.0875309843857472E-3</v>
      </c>
      <c r="O464" s="72">
        <f>AVERAGE(N$9:N464)</f>
        <v>9.7956098267009788E-3</v>
      </c>
      <c r="P464" s="71">
        <f t="shared" si="185"/>
        <v>0.12905561129143761</v>
      </c>
      <c r="Q464" s="83">
        <f t="shared" si="186"/>
        <v>1.6464999999999893E-2</v>
      </c>
      <c r="R464" s="64">
        <f t="shared" si="187"/>
        <v>6.7504505240541635E-2</v>
      </c>
      <c r="S464" s="92">
        <v>1.6465E-2</v>
      </c>
      <c r="T464" s="93" t="s">
        <v>108</v>
      </c>
    </row>
    <row r="465" spans="1:20" s="2" customFormat="1">
      <c r="A465" s="33">
        <f t="shared" si="112"/>
        <v>61270</v>
      </c>
      <c r="B465" s="2" t="s">
        <v>11</v>
      </c>
      <c r="C465" s="11">
        <f t="shared" ref="C465:C468" si="226">+C464*(1+S465)-E465</f>
        <v>62.988058564785725</v>
      </c>
      <c r="E465" s="88">
        <f t="shared" ref="E465:E468" si="227">ROUND((AVERAGEA(C437:C464)*0.045/4),7)</f>
        <v>0.64970150000000004</v>
      </c>
      <c r="F465" s="57">
        <f t="shared" ref="F465:F468" si="228">+(4*E465)/AVERAGE(C437:C464)</f>
        <v>4.4999997468933239E-2</v>
      </c>
      <c r="G465" s="6">
        <v>28</v>
      </c>
      <c r="H465" s="21">
        <v>4.4999999999999998E-2</v>
      </c>
      <c r="I465" s="13">
        <f>AVERAGEA(C437:C464)</f>
        <v>57.751247692716973</v>
      </c>
      <c r="J465" s="14">
        <f t="shared" ref="J465:J468" si="229">+I465/C465</f>
        <v>0.91686025904922153</v>
      </c>
      <c r="K465" s="12">
        <f t="shared" ref="K465:K468" si="230">+E465*4/C465</f>
        <v>4.1258709336580435E-2</v>
      </c>
      <c r="L465" s="13"/>
      <c r="M465" s="20"/>
      <c r="N465" s="72">
        <f t="shared" ref="N465:N468" si="231">+(C465/C464)-1</f>
        <v>6.0875317401933859E-3</v>
      </c>
      <c r="O465" s="72">
        <f>AVERAGE(N$9:N465)</f>
        <v>9.7874958702753607E-3</v>
      </c>
      <c r="P465" s="71">
        <f t="shared" ref="P465:P468" si="232">+C465/C445-1</f>
        <v>0.12905561134252941</v>
      </c>
      <c r="Q465" s="83">
        <f t="shared" ref="Q465:Q468" si="233">((C465-C464+E465)/C464)</f>
        <v>1.6465000000000018E-2</v>
      </c>
      <c r="R465" s="64">
        <f t="shared" ref="R465:R468" si="234">+(1+Q465)*(1+Q464)*(1+Q463)*(1+Q462)-1</f>
        <v>6.7504505240541635E-2</v>
      </c>
      <c r="S465" s="92">
        <v>1.6465E-2</v>
      </c>
      <c r="T465" s="93" t="s">
        <v>108</v>
      </c>
    </row>
    <row r="466" spans="1:20" s="2" customFormat="1">
      <c r="A466" s="33">
        <f t="shared" si="112"/>
        <v>61362</v>
      </c>
      <c r="B466" s="2" t="s">
        <v>11</v>
      </c>
      <c r="C466" s="11">
        <f t="shared" si="226"/>
        <v>63.371500349054919</v>
      </c>
      <c r="E466" s="88">
        <f t="shared" si="227"/>
        <v>0.65365660000000003</v>
      </c>
      <c r="F466" s="57">
        <f t="shared" si="228"/>
        <v>4.4999998970524521E-2</v>
      </c>
      <c r="G466" s="6">
        <v>28</v>
      </c>
      <c r="H466" s="21">
        <v>4.4999999999999998E-2</v>
      </c>
      <c r="I466" s="13">
        <f t="shared" ref="I466:I468" si="235">AVERAGEA(C438:C465)</f>
        <v>58.10281021812041</v>
      </c>
      <c r="J466" s="14">
        <f t="shared" si="229"/>
        <v>0.91686025891900658</v>
      </c>
      <c r="K466" s="12">
        <f t="shared" si="230"/>
        <v>4.1258710707470142E-2</v>
      </c>
      <c r="L466" s="13"/>
      <c r="M466" s="20"/>
      <c r="N466" s="72">
        <f t="shared" si="231"/>
        <v>6.087531398904833E-3</v>
      </c>
      <c r="O466" s="72">
        <f>AVERAGE(N$9:N466)</f>
        <v>9.7794173452287001E-3</v>
      </c>
      <c r="P466" s="71">
        <f t="shared" si="232"/>
        <v>0.12905561106969277</v>
      </c>
      <c r="Q466" s="83">
        <f t="shared" si="233"/>
        <v>1.6464999999999969E-2</v>
      </c>
      <c r="R466" s="64">
        <f t="shared" si="234"/>
        <v>6.7504505240541635E-2</v>
      </c>
      <c r="S466" s="92">
        <v>1.6465E-2</v>
      </c>
      <c r="T466" s="93" t="s">
        <v>108</v>
      </c>
    </row>
    <row r="467" spans="1:20" s="2" customFormat="1">
      <c r="A467" s="33">
        <f t="shared" ref="A467:A500" si="236">A466+95-DAY(A466+95)</f>
        <v>61453</v>
      </c>
      <c r="B467" s="2" t="s">
        <v>11</v>
      </c>
      <c r="C467" s="11">
        <f t="shared" si="226"/>
        <v>63.75727630230211</v>
      </c>
      <c r="E467" s="88">
        <f t="shared" si="227"/>
        <v>0.65763579999999999</v>
      </c>
      <c r="F467" s="57">
        <f t="shared" si="228"/>
        <v>4.5000002050464533E-2</v>
      </c>
      <c r="G467" s="6">
        <v>28</v>
      </c>
      <c r="H467" s="21">
        <v>4.4999999999999998E-2</v>
      </c>
      <c r="I467" s="13">
        <f t="shared" si="235"/>
        <v>58.456512891933194</v>
      </c>
      <c r="J467" s="14">
        <f t="shared" si="229"/>
        <v>0.91686025944339911</v>
      </c>
      <c r="K467" s="12">
        <f t="shared" si="230"/>
        <v>4.12587135549424E-2</v>
      </c>
      <c r="L467" s="13"/>
      <c r="M467" s="20"/>
      <c r="N467" s="72">
        <f t="shared" si="231"/>
        <v>6.0875306900154413E-3</v>
      </c>
      <c r="O467" s="72">
        <f>AVERAGE(N$9:N467)</f>
        <v>9.7713740191824848E-3</v>
      </c>
      <c r="P467" s="71">
        <f t="shared" si="232"/>
        <v>0.12905560956832463</v>
      </c>
      <c r="Q467" s="83">
        <f t="shared" si="233"/>
        <v>1.6465000000000014E-2</v>
      </c>
      <c r="R467" s="64">
        <f t="shared" si="234"/>
        <v>6.7504505240541635E-2</v>
      </c>
      <c r="S467" s="92">
        <v>1.6465E-2</v>
      </c>
      <c r="T467" s="93" t="s">
        <v>108</v>
      </c>
    </row>
    <row r="468" spans="1:20" s="2" customFormat="1">
      <c r="A468" s="33">
        <f t="shared" si="236"/>
        <v>61544</v>
      </c>
      <c r="B468" s="2" t="s">
        <v>11</v>
      </c>
      <c r="C468" s="11">
        <f t="shared" si="226"/>
        <v>64.145400756619509</v>
      </c>
      <c r="E468" s="88">
        <f t="shared" si="227"/>
        <v>0.66163910000000004</v>
      </c>
      <c r="F468" s="57">
        <f t="shared" si="228"/>
        <v>4.4999996712523055E-2</v>
      </c>
      <c r="G468" s="6">
        <v>28</v>
      </c>
      <c r="H468" s="21">
        <v>4.4999999999999998E-2</v>
      </c>
      <c r="I468" s="13">
        <f t="shared" si="235"/>
        <v>58.812368740984589</v>
      </c>
      <c r="J468" s="14">
        <f t="shared" si="229"/>
        <v>0.91686025883804967</v>
      </c>
      <c r="K468" s="12">
        <f t="shared" si="230"/>
        <v>4.1258708633555269E-2</v>
      </c>
      <c r="L468" s="13">
        <f t="shared" ref="L468" si="237">SUM(E465:E468)</f>
        <v>2.622633</v>
      </c>
      <c r="M468" s="20">
        <f t="shared" ref="M468" si="238">+(L468/L464)-1</f>
        <v>2.4573355692967702E-2</v>
      </c>
      <c r="N468" s="72">
        <f t="shared" si="231"/>
        <v>6.0875319152142726E-3</v>
      </c>
      <c r="O468" s="72">
        <f>AVERAGE(N$9:N468)</f>
        <v>9.7633656667825523E-3</v>
      </c>
      <c r="P468" s="71">
        <f t="shared" si="232"/>
        <v>0.12905560991550202</v>
      </c>
      <c r="Q468" s="83">
        <f t="shared" si="233"/>
        <v>1.6464999999999921E-2</v>
      </c>
      <c r="R468" s="64">
        <f t="shared" si="234"/>
        <v>6.7504505240541635E-2</v>
      </c>
      <c r="S468" s="92">
        <v>1.6465E-2</v>
      </c>
      <c r="T468" s="93" t="s">
        <v>108</v>
      </c>
    </row>
    <row r="469" spans="1:20" s="2" customFormat="1">
      <c r="A469" s="33">
        <f t="shared" si="236"/>
        <v>61636</v>
      </c>
      <c r="B469" s="2" t="s">
        <v>11</v>
      </c>
      <c r="C469" s="11">
        <f t="shared" ref="C469:C496" si="239">+C468*(1+S469)-E469</f>
        <v>64.53588788007724</v>
      </c>
      <c r="E469" s="88">
        <f t="shared" ref="E469:E496" si="240">ROUND((AVERAGEA(C441:C468)*0.045/4),7)</f>
        <v>0.66566689999999995</v>
      </c>
      <c r="F469" s="57">
        <f t="shared" ref="F469:F496" si="241">+(4*E469)/AVERAGE(C441:C468)</f>
        <v>4.5000000179986149E-2</v>
      </c>
      <c r="G469" s="6">
        <v>28</v>
      </c>
      <c r="H469" s="21">
        <v>4.4999999999999998E-2</v>
      </c>
      <c r="I469" s="13">
        <f>AVERAGEA(C441:C468)</f>
        <v>59.170390874447754</v>
      </c>
      <c r="J469" s="14">
        <f t="shared" ref="J469:J496" si="242">+I469/C469</f>
        <v>0.91686025896785006</v>
      </c>
      <c r="K469" s="12">
        <f t="shared" ref="K469:K496" si="243">+E469*4/C469</f>
        <v>4.1258711818575398E-2</v>
      </c>
      <c r="L469" s="13"/>
      <c r="M469" s="20"/>
      <c r="N469" s="72">
        <f t="shared" ref="N469:N496" si="244">+(C469/C468)-1</f>
        <v>6.087531122290768E-3</v>
      </c>
      <c r="O469" s="72">
        <f>AVERAGE(N$9:N469)</f>
        <v>9.7553920560569749E-3</v>
      </c>
      <c r="P469" s="71">
        <f t="shared" ref="P469:P496" si="245">+C469/C449-1</f>
        <v>0.12905561014137246</v>
      </c>
      <c r="Q469" s="83">
        <f t="shared" ref="Q469:Q496" si="246">((C469-C468+E469)/C468)</f>
        <v>1.6464999999999862E-2</v>
      </c>
      <c r="R469" s="64">
        <f t="shared" ref="R469:R496" si="247">+(1+Q469)*(1+Q468)*(1+Q467)*(1+Q466)-1</f>
        <v>6.7504505240541635E-2</v>
      </c>
      <c r="S469" s="92">
        <v>1.6465E-2</v>
      </c>
      <c r="T469" s="93" t="s">
        <v>108</v>
      </c>
    </row>
    <row r="470" spans="1:20" s="2" customFormat="1">
      <c r="A470" s="33">
        <f t="shared" si="236"/>
        <v>61728</v>
      </c>
      <c r="B470" s="2" t="s">
        <v>11</v>
      </c>
      <c r="C470" s="11">
        <f t="shared" si="239"/>
        <v>64.928752074022711</v>
      </c>
      <c r="E470" s="88">
        <f t="shared" si="240"/>
        <v>0.66971919999999996</v>
      </c>
      <c r="F470" s="57">
        <f t="shared" si="241"/>
        <v>4.5000002326327081E-2</v>
      </c>
      <c r="G470" s="6">
        <v>28</v>
      </c>
      <c r="H470" s="21">
        <v>4.4999999999999998E-2</v>
      </c>
      <c r="I470" s="13">
        <f t="shared" ref="I470:I472" si="248">AVERAGEA(C442:C469)</f>
        <v>59.530592478052675</v>
      </c>
      <c r="J470" s="14">
        <f t="shared" si="242"/>
        <v>0.91686025953778061</v>
      </c>
      <c r="K470" s="12">
        <f t="shared" si="243"/>
        <v>4.125871381211698E-2</v>
      </c>
      <c r="L470" s="13"/>
      <c r="M470" s="20"/>
      <c r="N470" s="72">
        <f t="shared" si="244"/>
        <v>6.0875306259906559E-3</v>
      </c>
      <c r="O470" s="72">
        <f>AVERAGE(N$9:N470)</f>
        <v>9.7474529620525021E-3</v>
      </c>
      <c r="P470" s="71">
        <f t="shared" si="245"/>
        <v>0.1290556102549949</v>
      </c>
      <c r="Q470" s="83">
        <f t="shared" si="246"/>
        <v>1.646499999999998E-2</v>
      </c>
      <c r="R470" s="64">
        <f t="shared" si="247"/>
        <v>6.7504505240541635E-2</v>
      </c>
      <c r="S470" s="92">
        <v>1.6465E-2</v>
      </c>
      <c r="T470" s="93" t="s">
        <v>108</v>
      </c>
    </row>
    <row r="471" spans="1:20" s="2" customFormat="1">
      <c r="A471" s="33">
        <f t="shared" si="236"/>
        <v>61818</v>
      </c>
      <c r="B471" s="2" t="s">
        <v>11</v>
      </c>
      <c r="C471" s="11">
        <f t="shared" si="239"/>
        <v>65.324007876921485</v>
      </c>
      <c r="E471" s="88">
        <f t="shared" si="240"/>
        <v>0.67379610000000001</v>
      </c>
      <c r="F471" s="57">
        <f t="shared" si="241"/>
        <v>4.4999999885607406E-2</v>
      </c>
      <c r="G471" s="6">
        <v>28</v>
      </c>
      <c r="H471" s="21">
        <v>4.4999999999999998E-2</v>
      </c>
      <c r="I471" s="13">
        <f t="shared" si="248"/>
        <v>59.892986818918097</v>
      </c>
      <c r="J471" s="14">
        <f t="shared" si="242"/>
        <v>0.91686025958119255</v>
      </c>
      <c r="K471" s="12">
        <f t="shared" si="243"/>
        <v>4.1258711576271638E-2</v>
      </c>
      <c r="L471" s="13"/>
      <c r="M471" s="20"/>
      <c r="N471" s="72">
        <f t="shared" si="244"/>
        <v>6.0875311826131817E-3</v>
      </c>
      <c r="O471" s="72">
        <f>AVERAGE(N$9:N471)</f>
        <v>9.7395481633928051E-3</v>
      </c>
      <c r="P471" s="71">
        <f t="shared" si="245"/>
        <v>0.12905561048840664</v>
      </c>
      <c r="Q471" s="83">
        <f t="shared" si="246"/>
        <v>1.6464999999999848E-2</v>
      </c>
      <c r="R471" s="64">
        <f t="shared" si="247"/>
        <v>6.7504505240541635E-2</v>
      </c>
      <c r="S471" s="92">
        <v>1.6465E-2</v>
      </c>
      <c r="T471" s="93" t="s">
        <v>108</v>
      </c>
    </row>
    <row r="472" spans="1:20" s="2" customFormat="1">
      <c r="A472" s="33">
        <f t="shared" si="236"/>
        <v>61909</v>
      </c>
      <c r="B472" s="2" t="s">
        <v>11</v>
      </c>
      <c r="C472" s="11">
        <f t="shared" si="239"/>
        <v>65.721669766614994</v>
      </c>
      <c r="E472" s="88">
        <f t="shared" si="240"/>
        <v>0.67789790000000005</v>
      </c>
      <c r="F472" s="57">
        <f t="shared" si="241"/>
        <v>4.5000002885775658E-2</v>
      </c>
      <c r="G472" s="6">
        <v>28</v>
      </c>
      <c r="H472" s="21">
        <v>4.4999999999999998E-2</v>
      </c>
      <c r="I472" s="13">
        <f t="shared" si="248"/>
        <v>60.257587246891589</v>
      </c>
      <c r="J472" s="14">
        <f t="shared" si="242"/>
        <v>0.91686026025925738</v>
      </c>
      <c r="K472" s="12">
        <f t="shared" si="243"/>
        <v>4.1258714357519606E-2</v>
      </c>
      <c r="L472" s="13">
        <f t="shared" ref="L472" si="249">SUM(E469:E472)</f>
        <v>2.6870801000000002</v>
      </c>
      <c r="M472" s="20">
        <f t="shared" ref="M472" si="250">+(L472/L468)-1</f>
        <v>2.4573434407330508E-2</v>
      </c>
      <c r="N472" s="72">
        <f t="shared" si="244"/>
        <v>6.08753049021038E-3</v>
      </c>
      <c r="O472" s="72">
        <f>AVERAGE(N$9:N472)</f>
        <v>9.7316774356488792E-3</v>
      </c>
      <c r="P472" s="71">
        <f t="shared" si="245"/>
        <v>0.12905560979730191</v>
      </c>
      <c r="Q472" s="83">
        <f t="shared" si="246"/>
        <v>1.6464999999999955E-2</v>
      </c>
      <c r="R472" s="64">
        <f t="shared" si="247"/>
        <v>6.7504505240541635E-2</v>
      </c>
      <c r="S472" s="92">
        <v>1.6465E-2</v>
      </c>
      <c r="T472" s="93" t="s">
        <v>108</v>
      </c>
    </row>
    <row r="473" spans="1:20" s="2" customFormat="1">
      <c r="A473" s="33">
        <f t="shared" si="236"/>
        <v>62001</v>
      </c>
      <c r="B473" s="2" t="s">
        <v>11</v>
      </c>
      <c r="C473" s="11">
        <f t="shared" si="239"/>
        <v>66.121752459322295</v>
      </c>
      <c r="E473" s="88">
        <f t="shared" si="240"/>
        <v>0.68202459999999998</v>
      </c>
      <c r="F473" s="57">
        <f t="shared" si="241"/>
        <v>4.5000001261957155E-2</v>
      </c>
      <c r="G473" s="6">
        <v>28</v>
      </c>
      <c r="H473" s="21">
        <v>4.4999999999999998E-2</v>
      </c>
      <c r="I473" s="13">
        <f>AVERAGEA(C445:C472)</f>
        <v>60.624407188768785</v>
      </c>
      <c r="J473" s="14">
        <f t="shared" si="242"/>
        <v>0.91686026056348935</v>
      </c>
      <c r="K473" s="12">
        <f t="shared" si="243"/>
        <v>4.1258712882395389E-2</v>
      </c>
      <c r="L473" s="13"/>
      <c r="M473" s="20"/>
      <c r="N473" s="72">
        <f t="shared" si="244"/>
        <v>6.0875308574483977E-3</v>
      </c>
      <c r="O473" s="72">
        <f>AVERAGE(N$9:N473)</f>
        <v>9.7238405612871583E-3</v>
      </c>
      <c r="P473" s="71">
        <f t="shared" si="245"/>
        <v>0.12905560907347646</v>
      </c>
      <c r="Q473" s="83">
        <f t="shared" si="246"/>
        <v>1.6464999999999771E-2</v>
      </c>
      <c r="R473" s="64">
        <f t="shared" si="247"/>
        <v>6.7504505240541413E-2</v>
      </c>
      <c r="S473" s="92">
        <v>1.6465E-2</v>
      </c>
      <c r="T473" s="93" t="s">
        <v>108</v>
      </c>
    </row>
    <row r="474" spans="1:20" s="2" customFormat="1">
      <c r="A474" s="33">
        <f t="shared" si="236"/>
        <v>62093</v>
      </c>
      <c r="B474" s="2" t="s">
        <v>11</v>
      </c>
      <c r="C474" s="11">
        <f t="shared" si="239"/>
        <v>66.524270713565045</v>
      </c>
      <c r="E474" s="88">
        <f t="shared" si="240"/>
        <v>0.68617640000000002</v>
      </c>
      <c r="F474" s="57">
        <f t="shared" si="241"/>
        <v>4.4999998244866779E-2</v>
      </c>
      <c r="G474" s="6">
        <v>28</v>
      </c>
      <c r="H474" s="21">
        <v>4.4999999999999998E-2</v>
      </c>
      <c r="I474" s="13">
        <f t="shared" ref="I474:I476" si="251">AVERAGEA(C446:C473)</f>
        <v>60.993460156703293</v>
      </c>
      <c r="J474" s="14">
        <f t="shared" si="242"/>
        <v>0.91686026020975298</v>
      </c>
      <c r="K474" s="12">
        <f t="shared" si="243"/>
        <v>4.1258710100226983E-2</v>
      </c>
      <c r="L474" s="13"/>
      <c r="M474" s="20"/>
      <c r="N474" s="72">
        <f t="shared" si="244"/>
        <v>6.0875315500807936E-3</v>
      </c>
      <c r="O474" s="72">
        <f>AVERAGE(N$9:N474)</f>
        <v>9.7160373230656839E-3</v>
      </c>
      <c r="P474" s="71">
        <f t="shared" si="245"/>
        <v>0.12905560963973461</v>
      </c>
      <c r="Q474" s="83">
        <f t="shared" si="246"/>
        <v>1.6465000000000129E-2</v>
      </c>
      <c r="R474" s="64">
        <f t="shared" si="247"/>
        <v>6.7504505240541635E-2</v>
      </c>
      <c r="S474" s="92">
        <v>1.6465E-2</v>
      </c>
      <c r="T474" s="93" t="s">
        <v>108</v>
      </c>
    </row>
    <row r="475" spans="1:20" s="2" customFormat="1">
      <c r="A475" s="33">
        <f t="shared" si="236"/>
        <v>62183</v>
      </c>
      <c r="B475" s="2" t="s">
        <v>11</v>
      </c>
      <c r="C475" s="11">
        <f t="shared" si="239"/>
        <v>66.929239330863894</v>
      </c>
      <c r="E475" s="88">
        <f t="shared" si="240"/>
        <v>0.69035349999999995</v>
      </c>
      <c r="F475" s="57">
        <f t="shared" si="241"/>
        <v>4.4999996927033929E-2</v>
      </c>
      <c r="G475" s="6">
        <v>28</v>
      </c>
      <c r="H475" s="21">
        <v>4.4999999999999998E-2</v>
      </c>
      <c r="I475" s="13">
        <f t="shared" si="251"/>
        <v>61.364759746040548</v>
      </c>
      <c r="J475" s="14">
        <f t="shared" si="242"/>
        <v>0.91686025957481143</v>
      </c>
      <c r="K475" s="12">
        <f t="shared" si="243"/>
        <v>4.1258708863386041E-2</v>
      </c>
      <c r="L475" s="13"/>
      <c r="M475" s="20"/>
      <c r="N475" s="72">
        <f t="shared" si="244"/>
        <v>6.0875318579971527E-3</v>
      </c>
      <c r="O475" s="72">
        <f>AVERAGE(N$9:N475)</f>
        <v>9.7082675040826676E-3</v>
      </c>
      <c r="P475" s="71">
        <f t="shared" si="245"/>
        <v>0.12905561133927845</v>
      </c>
      <c r="Q475" s="83">
        <f t="shared" si="246"/>
        <v>1.6465000000000004E-2</v>
      </c>
      <c r="R475" s="64">
        <f t="shared" si="247"/>
        <v>6.7504505240541635E-2</v>
      </c>
      <c r="S475" s="92">
        <v>1.6465E-2</v>
      </c>
      <c r="T475" s="93" t="s">
        <v>108</v>
      </c>
    </row>
    <row r="476" spans="1:20" s="2" customFormat="1">
      <c r="A476" s="33">
        <f t="shared" si="236"/>
        <v>62274</v>
      </c>
      <c r="B476" s="2" t="s">
        <v>11</v>
      </c>
      <c r="C476" s="11">
        <f t="shared" si="239"/>
        <v>67.336673156446565</v>
      </c>
      <c r="E476" s="88">
        <f t="shared" si="240"/>
        <v>0.69455610000000001</v>
      </c>
      <c r="F476" s="57">
        <f t="shared" si="241"/>
        <v>4.5000000267415255E-2</v>
      </c>
      <c r="G476" s="6">
        <v>28</v>
      </c>
      <c r="H476" s="21">
        <v>4.4999999999999998E-2</v>
      </c>
      <c r="I476" s="13">
        <f t="shared" si="251"/>
        <v>61.738319633116255</v>
      </c>
      <c r="J476" s="14">
        <f t="shared" si="242"/>
        <v>0.91686025963410189</v>
      </c>
      <c r="K476" s="12">
        <f t="shared" si="243"/>
        <v>4.1258711928717003E-2</v>
      </c>
      <c r="L476" s="13">
        <f t="shared" ref="L476" si="252">SUM(E473:E476)</f>
        <v>2.7531106000000003</v>
      </c>
      <c r="M476" s="20">
        <f t="shared" ref="M476" si="253">+(L476/L472)-1</f>
        <v>2.4573327754539243E-2</v>
      </c>
      <c r="N476" s="72">
        <f t="shared" si="244"/>
        <v>6.0875310948707018E-3</v>
      </c>
      <c r="O476" s="72">
        <f>AVERAGE(N$9:N476)</f>
        <v>9.7005308878236659E-3</v>
      </c>
      <c r="P476" s="71">
        <f t="shared" si="245"/>
        <v>0.1290556106631755</v>
      </c>
      <c r="Q476" s="83">
        <f t="shared" si="246"/>
        <v>1.6464999999999966E-2</v>
      </c>
      <c r="R476" s="64">
        <f t="shared" si="247"/>
        <v>6.7504505240541635E-2</v>
      </c>
      <c r="S476" s="92">
        <v>1.6465E-2</v>
      </c>
      <c r="T476" s="93" t="s">
        <v>108</v>
      </c>
    </row>
    <row r="477" spans="1:20" s="2" customFormat="1">
      <c r="A477" s="33">
        <f t="shared" si="236"/>
        <v>62366</v>
      </c>
      <c r="B477" s="2" t="s">
        <v>11</v>
      </c>
      <c r="C477" s="11">
        <f t="shared" si="239"/>
        <v>67.746587279967443</v>
      </c>
      <c r="E477" s="88">
        <f t="shared" si="240"/>
        <v>0.69878419999999997</v>
      </c>
      <c r="F477" s="57">
        <f t="shared" si="241"/>
        <v>4.4999998213828343E-2</v>
      </c>
      <c r="G477" s="6">
        <v>28</v>
      </c>
      <c r="H477" s="21">
        <v>4.4999999999999998E-2</v>
      </c>
      <c r="I477" s="13">
        <f>AVERAGEA(C449:C476)</f>
        <v>62.114153576589793</v>
      </c>
      <c r="J477" s="14">
        <f t="shared" si="242"/>
        <v>0.9168602592466949</v>
      </c>
      <c r="K477" s="12">
        <f t="shared" si="243"/>
        <v>4.1258710028431463E-2</v>
      </c>
      <c r="L477" s="13"/>
      <c r="M477" s="20"/>
      <c r="N477" s="72">
        <f t="shared" si="244"/>
        <v>6.087531567954052E-3</v>
      </c>
      <c r="O477" s="72">
        <f>AVERAGE(N$9:N477)</f>
        <v>9.6928272645403629E-3</v>
      </c>
      <c r="P477" s="71">
        <f t="shared" si="245"/>
        <v>0.12905561165675739</v>
      </c>
      <c r="Q477" s="83">
        <f t="shared" si="246"/>
        <v>1.6464999999999775E-2</v>
      </c>
      <c r="R477" s="64">
        <f t="shared" si="247"/>
        <v>6.7504505240541635E-2</v>
      </c>
      <c r="S477" s="92">
        <v>1.6465E-2</v>
      </c>
      <c r="T477" s="93" t="s">
        <v>108</v>
      </c>
    </row>
    <row r="478" spans="1:20" s="2" customFormat="1">
      <c r="A478" s="33">
        <f t="shared" si="236"/>
        <v>62458</v>
      </c>
      <c r="B478" s="2" t="s">
        <v>11</v>
      </c>
      <c r="C478" s="11">
        <f t="shared" si="239"/>
        <v>68.1589967395321</v>
      </c>
      <c r="E478" s="88">
        <f t="shared" si="240"/>
        <v>0.7030381</v>
      </c>
      <c r="F478" s="57">
        <f t="shared" si="241"/>
        <v>4.5000000095904602E-2</v>
      </c>
      <c r="G478" s="6">
        <v>28</v>
      </c>
      <c r="H478" s="21">
        <v>4.4999999999999998E-2</v>
      </c>
      <c r="I478" s="13">
        <f t="shared" ref="I478:I480" si="254">AVERAGEA(C450:C477)</f>
        <v>62.492275422371186</v>
      </c>
      <c r="J478" s="14">
        <f t="shared" si="242"/>
        <v>0.91686025927265113</v>
      </c>
      <c r="K478" s="12">
        <f t="shared" si="243"/>
        <v>4.125871175520042E-2</v>
      </c>
      <c r="L478" s="13"/>
      <c r="M478" s="20"/>
      <c r="N478" s="72">
        <f t="shared" si="244"/>
        <v>6.0875311380681474E-3</v>
      </c>
      <c r="O478" s="72">
        <f>AVERAGE(N$9:N478)</f>
        <v>9.6851564217180809E-3</v>
      </c>
      <c r="P478" s="71">
        <f t="shared" si="245"/>
        <v>0.12905561149367806</v>
      </c>
      <c r="Q478" s="83">
        <f t="shared" si="246"/>
        <v>1.6464999999999896E-2</v>
      </c>
      <c r="R478" s="64">
        <f t="shared" si="247"/>
        <v>6.7504505240541413E-2</v>
      </c>
      <c r="S478" s="92">
        <v>1.6465E-2</v>
      </c>
      <c r="T478" s="93" t="s">
        <v>108</v>
      </c>
    </row>
    <row r="479" spans="1:20" s="2" customFormat="1">
      <c r="A479" s="33">
        <f t="shared" si="236"/>
        <v>62548</v>
      </c>
      <c r="B479" s="2" t="s">
        <v>11</v>
      </c>
      <c r="C479" s="11">
        <f t="shared" si="239"/>
        <v>68.573916720848487</v>
      </c>
      <c r="E479" s="88">
        <f t="shared" si="240"/>
        <v>0.70731790000000005</v>
      </c>
      <c r="F479" s="57">
        <f t="shared" si="241"/>
        <v>4.500000223616666E-2</v>
      </c>
      <c r="G479" s="6">
        <v>28</v>
      </c>
      <c r="H479" s="21">
        <v>4.4999999999999998E-2</v>
      </c>
      <c r="I479" s="13">
        <f t="shared" si="254"/>
        <v>62.872699097914811</v>
      </c>
      <c r="J479" s="14">
        <f t="shared" si="242"/>
        <v>0.91686025976695684</v>
      </c>
      <c r="K479" s="12">
        <f t="shared" si="243"/>
        <v>4.1258713739765404E-2</v>
      </c>
      <c r="L479" s="13"/>
      <c r="M479" s="20"/>
      <c r="N479" s="72">
        <f t="shared" si="244"/>
        <v>6.0875306440026922E-3</v>
      </c>
      <c r="O479" s="72">
        <f>AVERAGE(N$9:N479)</f>
        <v>9.6775181504278156E-3</v>
      </c>
      <c r="P479" s="71">
        <f t="shared" si="245"/>
        <v>0.12905561130029208</v>
      </c>
      <c r="Q479" s="83">
        <f t="shared" si="246"/>
        <v>1.6464999999999876E-2</v>
      </c>
      <c r="R479" s="64">
        <f t="shared" si="247"/>
        <v>6.7504505240541413E-2</v>
      </c>
      <c r="S479" s="92">
        <v>1.6465E-2</v>
      </c>
      <c r="T479" s="93" t="s">
        <v>108</v>
      </c>
    </row>
    <row r="480" spans="1:20" s="2" customFormat="1">
      <c r="A480" s="33">
        <f t="shared" si="236"/>
        <v>62639</v>
      </c>
      <c r="B480" s="2" t="s">
        <v>11</v>
      </c>
      <c r="C480" s="11">
        <f t="shared" si="239"/>
        <v>68.991362559657247</v>
      </c>
      <c r="E480" s="88">
        <f t="shared" si="240"/>
        <v>0.71162369999999997</v>
      </c>
      <c r="F480" s="57">
        <f t="shared" si="241"/>
        <v>4.5000000986313779E-2</v>
      </c>
      <c r="G480" s="6">
        <v>28</v>
      </c>
      <c r="H480" s="21">
        <v>4.4999999999999998E-2</v>
      </c>
      <c r="I480" s="13">
        <f t="shared" si="254"/>
        <v>63.255438613561978</v>
      </c>
      <c r="J480" s="14">
        <f t="shared" si="242"/>
        <v>0.91686025999072884</v>
      </c>
      <c r="K480" s="12">
        <f t="shared" si="243"/>
        <v>4.1258712603894708E-2</v>
      </c>
      <c r="L480" s="13">
        <f t="shared" ref="L480" si="255">SUM(E477:E480)</f>
        <v>2.8207639000000002</v>
      </c>
      <c r="M480" s="20">
        <f t="shared" ref="M480" si="256">+(L480/L476)-1</f>
        <v>2.4573404352153494E-2</v>
      </c>
      <c r="N480" s="72">
        <f t="shared" si="244"/>
        <v>6.0875309267822697E-3</v>
      </c>
      <c r="O480" s="72">
        <f>AVERAGE(N$9:N480)</f>
        <v>9.6699122452929727E-3</v>
      </c>
      <c r="P480" s="71">
        <f t="shared" si="245"/>
        <v>0.12905561055752091</v>
      </c>
      <c r="Q480" s="83">
        <f t="shared" si="246"/>
        <v>1.6464999999999851E-2</v>
      </c>
      <c r="R480" s="64">
        <f t="shared" si="247"/>
        <v>6.7504505240541413E-2</v>
      </c>
      <c r="S480" s="92">
        <v>1.6465E-2</v>
      </c>
      <c r="T480" s="93" t="s">
        <v>108</v>
      </c>
    </row>
    <row r="481" spans="1:20" s="2" customFormat="1">
      <c r="A481" s="33">
        <f t="shared" si="236"/>
        <v>62731</v>
      </c>
      <c r="B481" s="2" t="s">
        <v>11</v>
      </c>
      <c r="C481" s="11">
        <f t="shared" si="239"/>
        <v>69.411349644202005</v>
      </c>
      <c r="E481" s="88">
        <f t="shared" si="240"/>
        <v>0.71595569999999997</v>
      </c>
      <c r="F481" s="57">
        <f t="shared" si="241"/>
        <v>4.4999999009491393E-2</v>
      </c>
      <c r="G481" s="6">
        <v>28</v>
      </c>
      <c r="H481" s="21">
        <v>4.4999999999999998E-2</v>
      </c>
      <c r="I481" s="13">
        <f>AVERAGEA(C453:C480)</f>
        <v>63.640508067477136</v>
      </c>
      <c r="J481" s="14">
        <f t="shared" si="242"/>
        <v>0.91686025979460384</v>
      </c>
      <c r="K481" s="12">
        <f t="shared" si="243"/>
        <v>4.1258710782599191E-2</v>
      </c>
      <c r="L481" s="13"/>
      <c r="M481" s="20"/>
      <c r="N481" s="72">
        <f t="shared" si="244"/>
        <v>6.0875313802013498E-3</v>
      </c>
      <c r="O481" s="72">
        <f>AVERAGE(N$9:N481)</f>
        <v>9.6623385013921443E-3</v>
      </c>
      <c r="P481" s="71">
        <f t="shared" si="245"/>
        <v>0.12905561100673824</v>
      </c>
      <c r="Q481" s="83">
        <f t="shared" si="246"/>
        <v>1.6465000000000014E-2</v>
      </c>
      <c r="R481" s="64">
        <f t="shared" si="247"/>
        <v>6.7504505240541635E-2</v>
      </c>
      <c r="S481" s="92">
        <v>1.6465E-2</v>
      </c>
      <c r="T481" s="93" t="s">
        <v>108</v>
      </c>
    </row>
    <row r="482" spans="1:20" s="2" customFormat="1">
      <c r="A482" s="33">
        <f t="shared" si="236"/>
        <v>62823</v>
      </c>
      <c r="B482" s="2" t="s">
        <v>11</v>
      </c>
      <c r="C482" s="11">
        <f t="shared" si="239"/>
        <v>69.833893416093787</v>
      </c>
      <c r="E482" s="88">
        <f t="shared" si="240"/>
        <v>0.72031409999999996</v>
      </c>
      <c r="F482" s="57">
        <f t="shared" si="241"/>
        <v>4.4999998844902238E-2</v>
      </c>
      <c r="G482" s="6">
        <v>28</v>
      </c>
      <c r="H482" s="21">
        <v>4.4999999999999998E-2</v>
      </c>
      <c r="I482" s="13">
        <f t="shared" ref="I482:I484" si="257">AVERAGEA(C454:C481)</f>
        <v>64.027921643522419</v>
      </c>
      <c r="J482" s="14">
        <f t="shared" si="242"/>
        <v>0.91686025955938844</v>
      </c>
      <c r="K482" s="12">
        <f t="shared" si="243"/>
        <v>4.1258710621109244E-2</v>
      </c>
      <c r="L482" s="13"/>
      <c r="M482" s="20"/>
      <c r="N482" s="72">
        <f t="shared" si="244"/>
        <v>6.0875314204047459E-3</v>
      </c>
      <c r="O482" s="72">
        <f>AVERAGE(N$9:N482)</f>
        <v>9.6547967143014533E-3</v>
      </c>
      <c r="P482" s="71">
        <f t="shared" si="245"/>
        <v>0.12905561114208064</v>
      </c>
      <c r="Q482" s="83">
        <f t="shared" si="246"/>
        <v>1.6464999999999938E-2</v>
      </c>
      <c r="R482" s="64">
        <f t="shared" si="247"/>
        <v>6.7504505240541635E-2</v>
      </c>
      <c r="S482" s="92">
        <v>1.6465E-2</v>
      </c>
      <c r="T482" s="93" t="s">
        <v>108</v>
      </c>
    </row>
    <row r="483" spans="1:20" s="2" customFormat="1">
      <c r="A483" s="33">
        <f t="shared" si="236"/>
        <v>62914</v>
      </c>
      <c r="B483" s="2" t="s">
        <v>11</v>
      </c>
      <c r="C483" s="11">
        <f t="shared" si="239"/>
        <v>70.259009371189777</v>
      </c>
      <c r="E483" s="88">
        <f t="shared" si="240"/>
        <v>0.72469910000000004</v>
      </c>
      <c r="F483" s="57">
        <f t="shared" si="241"/>
        <v>4.500000290960289E-2</v>
      </c>
      <c r="G483" s="6">
        <v>28</v>
      </c>
      <c r="H483" s="21">
        <v>4.4999999999999998E-2</v>
      </c>
      <c r="I483" s="13">
        <f t="shared" si="257"/>
        <v>64.417693612668728</v>
      </c>
      <c r="J483" s="14">
        <f t="shared" si="242"/>
        <v>0.91686026018869082</v>
      </c>
      <c r="K483" s="12">
        <f t="shared" si="243"/>
        <v>4.1258714376190352E-2</v>
      </c>
      <c r="L483" s="13"/>
      <c r="M483" s="20"/>
      <c r="N483" s="72">
        <f t="shared" si="244"/>
        <v>6.0875304855625423E-3</v>
      </c>
      <c r="O483" s="72">
        <f>AVERAGE(N$9:N483)</f>
        <v>9.6472866801356888E-3</v>
      </c>
      <c r="P483" s="71">
        <f t="shared" si="245"/>
        <v>0.1290556098843616</v>
      </c>
      <c r="Q483" s="83">
        <f t="shared" si="246"/>
        <v>1.646500000000008E-2</v>
      </c>
      <c r="R483" s="64">
        <f t="shared" si="247"/>
        <v>6.7504505240541857E-2</v>
      </c>
      <c r="S483" s="92">
        <v>1.6465E-2</v>
      </c>
      <c r="T483" s="93" t="s">
        <v>108</v>
      </c>
    </row>
    <row r="484" spans="1:20" s="2" customFormat="1">
      <c r="A484" s="33">
        <f t="shared" si="236"/>
        <v>63005</v>
      </c>
      <c r="B484" s="2" t="s">
        <v>11</v>
      </c>
      <c r="C484" s="11">
        <f t="shared" si="239"/>
        <v>70.6867132604864</v>
      </c>
      <c r="E484" s="88">
        <f t="shared" si="240"/>
        <v>0.7291107</v>
      </c>
      <c r="F484" s="57">
        <f t="shared" si="241"/>
        <v>4.5000001158950115E-2</v>
      </c>
      <c r="G484" s="6">
        <v>28</v>
      </c>
      <c r="H484" s="21">
        <v>4.4999999999999998E-2</v>
      </c>
      <c r="I484" s="13">
        <f t="shared" si="257"/>
        <v>64.809838330858454</v>
      </c>
      <c r="J484" s="14">
        <f t="shared" si="242"/>
        <v>0.91686026045699465</v>
      </c>
      <c r="K484" s="12">
        <f t="shared" si="243"/>
        <v>4.1258712783160061E-2</v>
      </c>
      <c r="L484" s="13">
        <f t="shared" ref="L484" si="258">SUM(E481:E484)</f>
        <v>2.8900796</v>
      </c>
      <c r="M484" s="20">
        <f t="shared" ref="M484" si="259">+(L484/L480)-1</f>
        <v>2.4573378863789186E-2</v>
      </c>
      <c r="N484" s="72">
        <f t="shared" si="244"/>
        <v>6.0875308821533025E-3</v>
      </c>
      <c r="O484" s="72">
        <f>AVERAGE(N$9:N484)</f>
        <v>9.6398082015684977E-3</v>
      </c>
      <c r="P484" s="71">
        <f t="shared" si="245"/>
        <v>0.12905560976963404</v>
      </c>
      <c r="Q484" s="83">
        <f t="shared" si="246"/>
        <v>1.6464999999999768E-2</v>
      </c>
      <c r="R484" s="64">
        <f t="shared" si="247"/>
        <v>6.7504505240541635E-2</v>
      </c>
      <c r="S484" s="92">
        <v>1.6465E-2</v>
      </c>
      <c r="T484" s="93" t="s">
        <v>108</v>
      </c>
    </row>
    <row r="485" spans="1:20" s="2" customFormat="1">
      <c r="A485" s="33">
        <f t="shared" si="236"/>
        <v>63097</v>
      </c>
      <c r="B485" s="2" t="s">
        <v>11</v>
      </c>
      <c r="C485" s="11">
        <f t="shared" si="239"/>
        <v>71.117020794320311</v>
      </c>
      <c r="E485" s="88">
        <f t="shared" si="240"/>
        <v>0.73354920000000001</v>
      </c>
      <c r="F485" s="57">
        <f t="shared" si="241"/>
        <v>4.5000002134547003E-2</v>
      </c>
      <c r="G485" s="6">
        <v>28</v>
      </c>
      <c r="H485" s="21">
        <v>4.4999999999999998E-2</v>
      </c>
      <c r="I485" s="13">
        <f>AVERAGEA(C457:C484)</f>
        <v>65.2043702404046</v>
      </c>
      <c r="J485" s="14">
        <f t="shared" si="242"/>
        <v>0.91686026090693717</v>
      </c>
      <c r="K485" s="12">
        <f t="shared" si="243"/>
        <v>4.1258713697893495E-2</v>
      </c>
      <c r="L485" s="13"/>
      <c r="M485" s="20"/>
      <c r="N485" s="72">
        <f t="shared" si="244"/>
        <v>6.0875306544270202E-3</v>
      </c>
      <c r="O485" s="72">
        <f>AVERAGE(N$9:N485)</f>
        <v>9.63236107882816E-3</v>
      </c>
      <c r="P485" s="71">
        <f t="shared" si="245"/>
        <v>0.12905560855116094</v>
      </c>
      <c r="Q485" s="83">
        <f t="shared" si="246"/>
        <v>1.6465000000000039E-2</v>
      </c>
      <c r="R485" s="64">
        <f t="shared" si="247"/>
        <v>6.7504505240541635E-2</v>
      </c>
      <c r="S485" s="92">
        <v>1.6465E-2</v>
      </c>
      <c r="T485" s="93" t="s">
        <v>108</v>
      </c>
    </row>
    <row r="486" spans="1:20" s="2" customFormat="1">
      <c r="A486" s="33">
        <f t="shared" si="236"/>
        <v>63189</v>
      </c>
      <c r="B486" s="2" t="s">
        <v>11</v>
      </c>
      <c r="C486" s="11">
        <f t="shared" si="239"/>
        <v>71.549947841698796</v>
      </c>
      <c r="E486" s="88">
        <f t="shared" si="240"/>
        <v>0.73801470000000002</v>
      </c>
      <c r="F486" s="57">
        <f t="shared" si="241"/>
        <v>4.5000001914987958E-2</v>
      </c>
      <c r="G486" s="6">
        <v>28</v>
      </c>
      <c r="H486" s="21">
        <v>4.4999999999999998E-2</v>
      </c>
      <c r="I486" s="13">
        <f t="shared" ref="I486:I488" si="260">AVERAGEA(C458:C485)</f>
        <v>65.601303874984296</v>
      </c>
      <c r="J486" s="14">
        <f t="shared" si="242"/>
        <v>0.91686026131178155</v>
      </c>
      <c r="K486" s="12">
        <f t="shared" si="243"/>
        <v>4.1258713514806526E-2</v>
      </c>
      <c r="L486" s="13"/>
      <c r="M486" s="20"/>
      <c r="N486" s="72">
        <f t="shared" si="244"/>
        <v>6.0875307000072265E-3</v>
      </c>
      <c r="O486" s="72">
        <f>AVERAGE(N$9:N486)</f>
        <v>9.6249451156925521E-3</v>
      </c>
      <c r="P486" s="71">
        <f t="shared" si="245"/>
        <v>0.12905560776684122</v>
      </c>
      <c r="Q486" s="83">
        <f t="shared" si="246"/>
        <v>1.6465000000000007E-2</v>
      </c>
      <c r="R486" s="64">
        <f t="shared" si="247"/>
        <v>6.7504505240541635E-2</v>
      </c>
      <c r="S486" s="92">
        <v>1.6465E-2</v>
      </c>
      <c r="T486" s="93" t="s">
        <v>108</v>
      </c>
    </row>
    <row r="487" spans="1:20" s="2" customFormat="1">
      <c r="A487" s="33">
        <f t="shared" si="236"/>
        <v>63279</v>
      </c>
      <c r="B487" s="2" t="s">
        <v>11</v>
      </c>
      <c r="C487" s="11">
        <f t="shared" si="239"/>
        <v>71.985510332912369</v>
      </c>
      <c r="E487" s="88">
        <f t="shared" si="240"/>
        <v>0.74250740000000004</v>
      </c>
      <c r="F487" s="57">
        <f t="shared" si="241"/>
        <v>4.5000002675276402E-2</v>
      </c>
      <c r="G487" s="6">
        <v>28</v>
      </c>
      <c r="H487" s="21">
        <v>4.4999999999999998E-2</v>
      </c>
      <c r="I487" s="13">
        <f t="shared" si="260"/>
        <v>66.000653854000191</v>
      </c>
      <c r="J487" s="14">
        <f t="shared" si="242"/>
        <v>0.91686026186056147</v>
      </c>
      <c r="K487" s="12">
        <f t="shared" si="243"/>
        <v>4.125871423657989E-2</v>
      </c>
      <c r="L487" s="13"/>
      <c r="M487" s="20"/>
      <c r="N487" s="72">
        <f t="shared" si="244"/>
        <v>6.0875305203189622E-3</v>
      </c>
      <c r="O487" s="72">
        <f>AVERAGE(N$9:N487)</f>
        <v>9.617560116537284E-3</v>
      </c>
      <c r="P487" s="71">
        <f t="shared" si="245"/>
        <v>0.129055607576404</v>
      </c>
      <c r="Q487" s="83">
        <f t="shared" si="246"/>
        <v>1.6465000000000046E-2</v>
      </c>
      <c r="R487" s="64">
        <f t="shared" si="247"/>
        <v>6.7504505240541413E-2</v>
      </c>
      <c r="S487" s="92">
        <v>1.6465E-2</v>
      </c>
      <c r="T487" s="93" t="s">
        <v>108</v>
      </c>
    </row>
    <row r="488" spans="1:20" s="2" customFormat="1">
      <c r="A488" s="33">
        <f t="shared" si="236"/>
        <v>63370</v>
      </c>
      <c r="B488" s="2" t="s">
        <v>11</v>
      </c>
      <c r="C488" s="11">
        <f t="shared" si="239"/>
        <v>72.423724360543773</v>
      </c>
      <c r="E488" s="88">
        <f t="shared" si="240"/>
        <v>0.74702740000000001</v>
      </c>
      <c r="F488" s="57">
        <f t="shared" si="241"/>
        <v>4.5000000452688906E-2</v>
      </c>
      <c r="G488" s="6">
        <v>28</v>
      </c>
      <c r="H488" s="21">
        <v>4.4999999999999998E-2</v>
      </c>
      <c r="I488" s="13">
        <f t="shared" si="260"/>
        <v>66.40243488756343</v>
      </c>
      <c r="J488" s="14">
        <f t="shared" si="242"/>
        <v>0.91686026193564929</v>
      </c>
      <c r="K488" s="12">
        <f t="shared" si="243"/>
        <v>4.125871220215669E-2</v>
      </c>
      <c r="L488" s="13">
        <f t="shared" ref="L488" si="261">SUM(E485:E488)</f>
        <v>2.9610987</v>
      </c>
      <c r="M488" s="20">
        <f t="shared" ref="M488" si="262">+(L488/L484)-1</f>
        <v>2.4573406213448168E-2</v>
      </c>
      <c r="N488" s="72">
        <f t="shared" si="244"/>
        <v>6.0875310267967109E-3</v>
      </c>
      <c r="O488" s="72">
        <f>AVERAGE(N$9:N488)</f>
        <v>9.6102058892669918E-3</v>
      </c>
      <c r="P488" s="71">
        <f t="shared" si="245"/>
        <v>0.12905560657940041</v>
      </c>
      <c r="Q488" s="83">
        <f t="shared" si="246"/>
        <v>1.6465000000000014E-2</v>
      </c>
      <c r="R488" s="64">
        <f t="shared" si="247"/>
        <v>6.7504505240541635E-2</v>
      </c>
      <c r="S488" s="92">
        <v>1.6465E-2</v>
      </c>
      <c r="T488" s="93" t="s">
        <v>108</v>
      </c>
    </row>
    <row r="489" spans="1:20" s="2" customFormat="1">
      <c r="A489" s="33">
        <f t="shared" si="236"/>
        <v>63462</v>
      </c>
      <c r="B489" s="2" t="s">
        <v>11</v>
      </c>
      <c r="C489" s="11">
        <f t="shared" si="239"/>
        <v>72.864606082140128</v>
      </c>
      <c r="E489" s="88">
        <f t="shared" si="240"/>
        <v>0.75157490000000005</v>
      </c>
      <c r="F489" s="57">
        <f t="shared" si="241"/>
        <v>4.4999997307922548E-2</v>
      </c>
      <c r="G489" s="6">
        <v>28</v>
      </c>
      <c r="H489" s="21">
        <v>4.4999999999999998E-2</v>
      </c>
      <c r="I489" s="13">
        <f>AVERAGEA(C461:C488)</f>
        <v>66.80666177441573</v>
      </c>
      <c r="J489" s="14">
        <f t="shared" si="242"/>
        <v>0.91686026133325571</v>
      </c>
      <c r="K489" s="12">
        <f t="shared" si="243"/>
        <v>4.1258709291737673E-2</v>
      </c>
      <c r="L489" s="13"/>
      <c r="M489" s="20"/>
      <c r="N489" s="72">
        <f t="shared" si="244"/>
        <v>6.0875317513573446E-3</v>
      </c>
      <c r="O489" s="72">
        <f>AVERAGE(N$9:N489)</f>
        <v>9.6028822424106298E-3</v>
      </c>
      <c r="P489" s="71">
        <f t="shared" si="245"/>
        <v>0.12905560728535415</v>
      </c>
      <c r="Q489" s="83">
        <f t="shared" si="246"/>
        <v>1.6465000000000028E-2</v>
      </c>
      <c r="R489" s="64">
        <f t="shared" si="247"/>
        <v>6.7504505240541635E-2</v>
      </c>
      <c r="S489" s="92">
        <v>1.6465E-2</v>
      </c>
      <c r="T489" s="93" t="s">
        <v>108</v>
      </c>
    </row>
    <row r="490" spans="1:20" s="2" customFormat="1">
      <c r="A490" s="33">
        <f t="shared" si="236"/>
        <v>63554</v>
      </c>
      <c r="B490" s="2" t="s">
        <v>11</v>
      </c>
      <c r="C490" s="11">
        <f t="shared" si="239"/>
        <v>73.308171621282568</v>
      </c>
      <c r="E490" s="88">
        <f t="shared" si="240"/>
        <v>0.75615019999999999</v>
      </c>
      <c r="F490" s="57">
        <f t="shared" si="241"/>
        <v>4.5000001140945926E-2</v>
      </c>
      <c r="G490" s="6">
        <v>28</v>
      </c>
      <c r="H490" s="21">
        <v>4.4999999999999998E-2</v>
      </c>
      <c r="I490" s="13">
        <f t="shared" ref="I490:I492" si="263">AVERAGEA(C462:C489)</f>
        <v>67.213349406960063</v>
      </c>
      <c r="J490" s="14">
        <f t="shared" si="242"/>
        <v>0.91686026155707478</v>
      </c>
      <c r="K490" s="12">
        <f t="shared" si="243"/>
        <v>4.1258712816156347E-2</v>
      </c>
      <c r="L490" s="13"/>
      <c r="M490" s="20"/>
      <c r="N490" s="72">
        <f t="shared" si="244"/>
        <v>6.0875308739392064E-3</v>
      </c>
      <c r="O490" s="72">
        <f>AVERAGE(N$9:N490)</f>
        <v>9.595588982310067E-3</v>
      </c>
      <c r="P490" s="71">
        <f t="shared" si="245"/>
        <v>0.12905560756360779</v>
      </c>
      <c r="Q490" s="83">
        <f t="shared" si="246"/>
        <v>1.6465000000000046E-2</v>
      </c>
      <c r="R490" s="64">
        <f t="shared" si="247"/>
        <v>6.7504505240541635E-2</v>
      </c>
      <c r="S490" s="92">
        <v>1.6465E-2</v>
      </c>
      <c r="T490" s="93" t="s">
        <v>108</v>
      </c>
    </row>
    <row r="491" spans="1:20" s="2" customFormat="1">
      <c r="A491" s="33">
        <f t="shared" si="236"/>
        <v>63644</v>
      </c>
      <c r="B491" s="2" t="s">
        <v>11</v>
      </c>
      <c r="C491" s="11">
        <f t="shared" si="239"/>
        <v>73.754437367026981</v>
      </c>
      <c r="E491" s="88">
        <f t="shared" si="240"/>
        <v>0.76075329999999997</v>
      </c>
      <c r="F491" s="57">
        <f t="shared" si="241"/>
        <v>4.5000001858937377E-2</v>
      </c>
      <c r="G491" s="6">
        <v>28</v>
      </c>
      <c r="H491" s="21">
        <v>4.4999999999999998E-2</v>
      </c>
      <c r="I491" s="13">
        <f t="shared" si="263"/>
        <v>67.622512762088519</v>
      </c>
      <c r="J491" s="14">
        <f t="shared" si="242"/>
        <v>0.91686026191991765</v>
      </c>
      <c r="K491" s="12">
        <f t="shared" si="243"/>
        <v>4.1258713490782105E-2</v>
      </c>
      <c r="L491" s="13"/>
      <c r="M491" s="20"/>
      <c r="N491" s="72">
        <f t="shared" si="244"/>
        <v>6.08753070598822E-3</v>
      </c>
      <c r="O491" s="72">
        <f>AVERAGE(N$9:N491)</f>
        <v>9.5883259216965663E-3</v>
      </c>
      <c r="P491" s="71">
        <f t="shared" si="245"/>
        <v>0.12905560702872787</v>
      </c>
      <c r="Q491" s="83">
        <f t="shared" si="246"/>
        <v>1.6464999999999931E-2</v>
      </c>
      <c r="R491" s="64">
        <f t="shared" si="247"/>
        <v>6.7504505240541635E-2</v>
      </c>
      <c r="S491" s="92">
        <v>1.6465E-2</v>
      </c>
      <c r="T491" s="93" t="s">
        <v>108</v>
      </c>
    </row>
    <row r="492" spans="1:20" s="2" customFormat="1">
      <c r="A492" s="33">
        <f t="shared" si="236"/>
        <v>63735</v>
      </c>
      <c r="B492" s="2" t="s">
        <v>11</v>
      </c>
      <c r="C492" s="11">
        <f t="shared" si="239"/>
        <v>74.203419778275077</v>
      </c>
      <c r="E492" s="88">
        <f t="shared" si="240"/>
        <v>0.76538439999999996</v>
      </c>
      <c r="F492" s="57">
        <f t="shared" si="241"/>
        <v>4.5000001309088801E-2</v>
      </c>
      <c r="G492" s="6">
        <v>28</v>
      </c>
      <c r="H492" s="21">
        <v>4.4999999999999998E-2</v>
      </c>
      <c r="I492" s="13">
        <f t="shared" si="263"/>
        <v>68.034166909716305</v>
      </c>
      <c r="J492" s="14">
        <f t="shared" si="242"/>
        <v>0.91686026214165162</v>
      </c>
      <c r="K492" s="12">
        <f t="shared" si="243"/>
        <v>4.1258712996625826E-2</v>
      </c>
      <c r="L492" s="13">
        <f t="shared" ref="L492" si="264">SUM(E489:E492)</f>
        <v>3.0338628000000001</v>
      </c>
      <c r="M492" s="20">
        <f t="shared" ref="M492" si="265">+(L492/L488)-1</f>
        <v>2.4573345022237847E-2</v>
      </c>
      <c r="N492" s="72">
        <f t="shared" si="244"/>
        <v>6.087530829010479E-3</v>
      </c>
      <c r="O492" s="72">
        <f>AVERAGE(N$9:N492)</f>
        <v>9.5810928739844051E-3</v>
      </c>
      <c r="P492" s="71">
        <f t="shared" si="245"/>
        <v>0.12905560740893729</v>
      </c>
      <c r="Q492" s="83">
        <f t="shared" si="246"/>
        <v>1.6464999999999955E-2</v>
      </c>
      <c r="R492" s="64">
        <f t="shared" si="247"/>
        <v>6.7504505240541635E-2</v>
      </c>
      <c r="S492" s="92">
        <v>1.6465E-2</v>
      </c>
      <c r="T492" s="93" t="s">
        <v>108</v>
      </c>
    </row>
    <row r="493" spans="1:20" s="2" customFormat="1">
      <c r="A493" s="33">
        <f t="shared" si="236"/>
        <v>63827</v>
      </c>
      <c r="B493" s="2" t="s">
        <v>11</v>
      </c>
      <c r="C493" s="11">
        <f t="shared" si="239"/>
        <v>74.655135384924364</v>
      </c>
      <c r="E493" s="88">
        <f t="shared" si="240"/>
        <v>0.7700437</v>
      </c>
      <c r="F493" s="57">
        <f t="shared" si="241"/>
        <v>4.5000001232402644E-2</v>
      </c>
      <c r="G493" s="6">
        <v>28</v>
      </c>
      <c r="H493" s="21">
        <v>4.4999999999999998E-2</v>
      </c>
      <c r="I493" s="13">
        <f>AVERAGEA(C465:C492)</f>
        <v>68.44832701431335</v>
      </c>
      <c r="J493" s="14">
        <f t="shared" si="242"/>
        <v>0.91686026234352791</v>
      </c>
      <c r="K493" s="12">
        <f t="shared" si="243"/>
        <v>4.1258712935399768E-2</v>
      </c>
      <c r="L493" s="13"/>
      <c r="M493" s="20"/>
      <c r="N493" s="72">
        <f t="shared" si="244"/>
        <v>6.0875308442527309E-3</v>
      </c>
      <c r="O493" s="72">
        <f>AVERAGE(N$9:N493)</f>
        <v>9.5738896533045462E-3</v>
      </c>
      <c r="P493" s="71">
        <f t="shared" si="245"/>
        <v>0.12905560739412891</v>
      </c>
      <c r="Q493" s="83">
        <f t="shared" si="246"/>
        <v>1.6464999999999841E-2</v>
      </c>
      <c r="R493" s="64">
        <f t="shared" si="247"/>
        <v>6.7504505240541413E-2</v>
      </c>
      <c r="S493" s="92">
        <v>1.6465E-2</v>
      </c>
      <c r="T493" s="93" t="s">
        <v>108</v>
      </c>
    </row>
    <row r="494" spans="1:20" s="2" customFormat="1">
      <c r="A494" s="33">
        <f t="shared" si="236"/>
        <v>63919</v>
      </c>
      <c r="B494" s="2" t="s">
        <v>11</v>
      </c>
      <c r="C494" s="11">
        <f t="shared" si="239"/>
        <v>75.109600889037139</v>
      </c>
      <c r="E494" s="88">
        <f t="shared" si="240"/>
        <v>0.77473130000000001</v>
      </c>
      <c r="F494" s="57">
        <f t="shared" si="241"/>
        <v>4.4999997461420145E-2</v>
      </c>
      <c r="G494" s="6">
        <v>28</v>
      </c>
      <c r="H494" s="21">
        <v>4.4999999999999998E-2</v>
      </c>
      <c r="I494" s="13">
        <f t="shared" ref="I494:I496" si="266">AVERAGEA(C466:C493)</f>
        <v>68.865008329318286</v>
      </c>
      <c r="J494" s="14">
        <f t="shared" si="242"/>
        <v>0.91686026172680268</v>
      </c>
      <c r="K494" s="12">
        <f t="shared" si="243"/>
        <v>4.1258709450183131E-2</v>
      </c>
      <c r="L494" s="13"/>
      <c r="M494" s="20"/>
      <c r="N494" s="72">
        <f t="shared" si="244"/>
        <v>6.0875317119115646E-3</v>
      </c>
      <c r="O494" s="72">
        <f>AVERAGE(N$9:N494)</f>
        <v>9.5667160772934506E-3</v>
      </c>
      <c r="P494" s="71">
        <f t="shared" si="245"/>
        <v>0.1290556075757392</v>
      </c>
      <c r="Q494" s="83">
        <f t="shared" si="246"/>
        <v>1.6464999999999945E-2</v>
      </c>
      <c r="R494" s="64">
        <f t="shared" si="247"/>
        <v>6.7504505240541413E-2</v>
      </c>
      <c r="S494" s="92">
        <v>1.6465E-2</v>
      </c>
      <c r="T494" s="93" t="s">
        <v>108</v>
      </c>
    </row>
    <row r="495" spans="1:20" s="2" customFormat="1">
      <c r="A495" s="33">
        <f t="shared" si="236"/>
        <v>64009</v>
      </c>
      <c r="B495" s="2" t="s">
        <v>11</v>
      </c>
      <c r="C495" s="11">
        <f t="shared" si="239"/>
        <v>75.566832967675126</v>
      </c>
      <c r="E495" s="88">
        <f t="shared" si="240"/>
        <v>0.77944749999999996</v>
      </c>
      <c r="F495" s="57">
        <f t="shared" si="241"/>
        <v>4.4999997412707181E-2</v>
      </c>
      <c r="G495" s="6">
        <v>28</v>
      </c>
      <c r="H495" s="21">
        <v>4.4999999999999998E-2</v>
      </c>
      <c r="I495" s="13">
        <f t="shared" si="266"/>
        <v>69.284226205746236</v>
      </c>
      <c r="J495" s="14">
        <f t="shared" si="242"/>
        <v>0.91686026110666341</v>
      </c>
      <c r="K495" s="12">
        <f t="shared" si="243"/>
        <v>4.1258709377613889E-2</v>
      </c>
      <c r="L495" s="13"/>
      <c r="M495" s="20"/>
      <c r="N495" s="72">
        <f t="shared" si="244"/>
        <v>6.0875317299777798E-3</v>
      </c>
      <c r="O495" s="72">
        <f>AVERAGE(N$9:N495)</f>
        <v>9.5595719615905426E-3</v>
      </c>
      <c r="P495" s="71">
        <f t="shared" si="245"/>
        <v>0.12905560743207301</v>
      </c>
      <c r="Q495" s="83">
        <f t="shared" si="246"/>
        <v>1.6464999999999862E-2</v>
      </c>
      <c r="R495" s="64">
        <f t="shared" si="247"/>
        <v>6.7504505240541413E-2</v>
      </c>
      <c r="S495" s="92">
        <v>1.6465E-2</v>
      </c>
      <c r="T495" s="93" t="s">
        <v>108</v>
      </c>
    </row>
    <row r="496" spans="1:20" s="2" customFormat="1">
      <c r="A496" s="33">
        <f t="shared" si="236"/>
        <v>64100</v>
      </c>
      <c r="B496" s="2" t="s">
        <v>11</v>
      </c>
      <c r="C496" s="11">
        <f t="shared" si="239"/>
        <v>76.026848372487891</v>
      </c>
      <c r="E496" s="88">
        <f t="shared" si="240"/>
        <v>0.78419249999999996</v>
      </c>
      <c r="F496" s="57">
        <f t="shared" si="241"/>
        <v>4.5000002526334196E-2</v>
      </c>
      <c r="G496" s="6">
        <v>28</v>
      </c>
      <c r="H496" s="21">
        <v>4.4999999999999998E-2</v>
      </c>
      <c r="I496" s="13">
        <f t="shared" si="266"/>
        <v>69.705996086652405</v>
      </c>
      <c r="J496" s="14">
        <f t="shared" si="242"/>
        <v>0.916860261589867</v>
      </c>
      <c r="K496" s="12">
        <f t="shared" si="243"/>
        <v>4.1258714087839446E-2</v>
      </c>
      <c r="L496" s="13">
        <f t="shared" ref="L496" si="267">SUM(E493:E496)</f>
        <v>3.1084149999999999</v>
      </c>
      <c r="M496" s="20">
        <f t="shared" ref="M496" si="268">+(L496/L492)-1</f>
        <v>2.4573359085321878E-2</v>
      </c>
      <c r="N496" s="72">
        <f t="shared" si="244"/>
        <v>6.0875305573484528E-3</v>
      </c>
      <c r="O496" s="72">
        <f>AVERAGE(N$9:N496)</f>
        <v>9.552457122647422E-3</v>
      </c>
      <c r="P496" s="71">
        <f t="shared" si="245"/>
        <v>0.12905560682885264</v>
      </c>
      <c r="Q496" s="83">
        <f t="shared" si="246"/>
        <v>1.6464999999999921E-2</v>
      </c>
      <c r="R496" s="64">
        <f t="shared" si="247"/>
        <v>6.7504505240541413E-2</v>
      </c>
      <c r="S496" s="92">
        <v>1.6465E-2</v>
      </c>
      <c r="T496" s="93" t="s">
        <v>108</v>
      </c>
    </row>
    <row r="497" spans="1:20" s="2" customFormat="1">
      <c r="A497" s="33">
        <f t="shared" si="236"/>
        <v>64192</v>
      </c>
      <c r="B497" s="2" t="s">
        <v>11</v>
      </c>
      <c r="C497" s="11">
        <f t="shared" ref="C497" si="269">+C496*(1+S497)-E497</f>
        <v>76.489664130940895</v>
      </c>
      <c r="E497" s="88">
        <f t="shared" ref="E497" si="270">ROUND((AVERAGEA(C469:C496)*0.045/4),7)</f>
        <v>0.78896630000000001</v>
      </c>
      <c r="F497" s="57">
        <f t="shared" ref="F497" si="271">+(4*E497)/AVERAGE(C469:C496)</f>
        <v>4.5000002743923663E-2</v>
      </c>
      <c r="G497" s="6">
        <v>28</v>
      </c>
      <c r="H497" s="21">
        <v>4.4999999999999998E-2</v>
      </c>
      <c r="I497" s="13">
        <f>AVERAGEA(C469:C496)</f>
        <v>70.13033350150485</v>
      </c>
      <c r="J497" s="14">
        <f t="shared" ref="J497" si="272">+I497/C497</f>
        <v>0.91686026207998961</v>
      </c>
      <c r="K497" s="12">
        <f t="shared" ref="K497" si="273">+E497*4/C497</f>
        <v>4.1258714309394103E-2</v>
      </c>
      <c r="L497" s="13"/>
      <c r="M497" s="20"/>
      <c r="N497" s="72">
        <f t="shared" ref="N497" si="274">+(C497/C496)-1</f>
        <v>6.0875305021914627E-3</v>
      </c>
      <c r="O497" s="72">
        <f>AVERAGE(N$9:N497)</f>
        <v>9.5453713831372879E-3</v>
      </c>
      <c r="P497" s="71">
        <f t="shared" ref="P497" si="275">+C497/C477-1</f>
        <v>0.12905560563282825</v>
      </c>
      <c r="Q497" s="83">
        <f t="shared" ref="Q497" si="276">((C497-C496+E497)/C496)</f>
        <v>1.6464999999999886E-2</v>
      </c>
      <c r="R497" s="64">
        <f t="shared" ref="R497" si="277">+(1+Q497)*(1+Q496)*(1+Q495)*(1+Q494)-1</f>
        <v>6.7504505240541635E-2</v>
      </c>
      <c r="S497" s="92">
        <v>1.6465E-2</v>
      </c>
      <c r="T497" s="93" t="s">
        <v>108</v>
      </c>
    </row>
    <row r="498" spans="1:20" s="2" customFormat="1">
      <c r="A498" s="33">
        <f t="shared" si="236"/>
        <v>64284</v>
      </c>
      <c r="B498" s="2" t="s">
        <v>11</v>
      </c>
      <c r="C498" s="11">
        <f t="shared" ref="C498" si="278">+C497*(1+S498)-E498</f>
        <v>76.955297350856824</v>
      </c>
      <c r="E498" s="88">
        <f t="shared" ref="E498" si="279">ROUND((AVERAGEA(C470:C497)*0.045/4),7)</f>
        <v>0.79376910000000001</v>
      </c>
      <c r="F498" s="57">
        <f t="shared" ref="F498" si="280">+(4*E498)/AVERAGE(C470:C497)</f>
        <v>4.4999999522583781E-2</v>
      </c>
      <c r="G498" s="6">
        <v>28</v>
      </c>
      <c r="H498" s="21">
        <v>4.4999999999999998E-2</v>
      </c>
      <c r="I498" s="13">
        <f>AVERAGEA(C470:C497)</f>
        <v>70.557254081892836</v>
      </c>
      <c r="J498" s="14">
        <f t="shared" ref="J498" si="281">+I498/C498</f>
        <v>0.91686026187653014</v>
      </c>
      <c r="K498" s="12">
        <f t="shared" ref="K498" si="282">+E498*4/C498</f>
        <v>4.1258711346719899E-2</v>
      </c>
      <c r="L498" s="13"/>
      <c r="M498" s="20"/>
      <c r="N498" s="72">
        <f t="shared" ref="N498" si="283">+(C498/C497)-1</f>
        <v>6.0875312397610237E-3</v>
      </c>
      <c r="O498" s="72">
        <f>AVERAGE(N$9:N498)</f>
        <v>9.5383145665181544E-3</v>
      </c>
      <c r="P498" s="71">
        <f t="shared" ref="P498" si="284">+C498/C478-1</f>
        <v>0.1290556057469503</v>
      </c>
      <c r="Q498" s="83">
        <f t="shared" ref="Q498" si="285">((C498-C497+E498)/C497)</f>
        <v>1.6464999999999837E-2</v>
      </c>
      <c r="R498" s="64">
        <f t="shared" ref="R498" si="286">+(1+Q498)*(1+Q497)*(1+Q496)*(1+Q495)-1</f>
        <v>6.7504505240541413E-2</v>
      </c>
      <c r="S498" s="92">
        <v>1.6465E-2</v>
      </c>
      <c r="T498" s="93" t="s">
        <v>108</v>
      </c>
    </row>
    <row r="499" spans="1:20" s="2" customFormat="1">
      <c r="A499" s="33">
        <f t="shared" si="236"/>
        <v>64375</v>
      </c>
      <c r="B499" s="2" t="s">
        <v>11</v>
      </c>
      <c r="C499" s="11">
        <f t="shared" ref="C499:C500" si="287">+C498*(1+S499)-E499</f>
        <v>77.423765121738683</v>
      </c>
      <c r="E499" s="88">
        <f t="shared" ref="E499:E500" si="288">ROUND((AVERAGEA(C471:C498)*0.045/4),7)</f>
        <v>0.79860120000000001</v>
      </c>
      <c r="F499" s="57">
        <f t="shared" ref="F499:F500" si="289">+(4*E499)/AVERAGE(C471:C498)</f>
        <v>4.4999999858805428E-2</v>
      </c>
      <c r="G499" s="6">
        <v>28</v>
      </c>
      <c r="H499" s="21">
        <v>4.4999999999999998E-2</v>
      </c>
      <c r="I499" s="13">
        <f>AVERAGEA(C471:C498)</f>
        <v>70.986773556065486</v>
      </c>
      <c r="J499" s="14">
        <f t="shared" ref="J499:J500" si="290">+I499/C499</f>
        <v>0.9168602617613355</v>
      </c>
      <c r="K499" s="12">
        <f t="shared" ref="K499:K500" si="291">+E499*4/C499</f>
        <v>4.1258711649804408E-2</v>
      </c>
      <c r="L499" s="13"/>
      <c r="M499" s="20"/>
      <c r="N499" s="72">
        <f t="shared" ref="N499:N500" si="292">+(C499/C498)-1</f>
        <v>6.0875311643071583E-3</v>
      </c>
      <c r="O499" s="72">
        <f>AVERAGE(N$9:N499)</f>
        <v>9.5312864944158901E-3</v>
      </c>
      <c r="P499" s="71">
        <f t="shared" ref="P499:P500" si="293">+C499/C479-1</f>
        <v>0.12905560633084834</v>
      </c>
      <c r="Q499" s="83">
        <f t="shared" ref="Q499:Q500" si="294">((C499-C498+E499)/C498)</f>
        <v>1.6465000000000011E-2</v>
      </c>
      <c r="R499" s="64">
        <f t="shared" ref="R499:R500" si="295">+(1+Q499)*(1+Q498)*(1+Q497)*(1+Q496)-1</f>
        <v>6.7504505240541413E-2</v>
      </c>
      <c r="S499" s="92">
        <v>1.6465E-2</v>
      </c>
      <c r="T499" s="93" t="s">
        <v>108</v>
      </c>
    </row>
    <row r="500" spans="1:20" s="2" customFormat="1">
      <c r="A500" s="33">
        <f t="shared" si="236"/>
        <v>64466</v>
      </c>
      <c r="B500" s="2" t="s">
        <v>11</v>
      </c>
      <c r="C500" s="11">
        <f t="shared" si="287"/>
        <v>77.895084714468112</v>
      </c>
      <c r="E500" s="88">
        <f t="shared" si="288"/>
        <v>0.80346269999999997</v>
      </c>
      <c r="F500" s="57">
        <f t="shared" si="289"/>
        <v>4.4999999321578582E-2</v>
      </c>
      <c r="G500" s="6">
        <v>28</v>
      </c>
      <c r="H500" s="21">
        <v>4.4999999999999998E-2</v>
      </c>
      <c r="I500" s="13">
        <f>AVERAGEA(C472:C499)</f>
        <v>71.418907743380373</v>
      </c>
      <c r="J500" s="14">
        <f t="shared" si="290"/>
        <v>0.91686026153220346</v>
      </c>
      <c r="K500" s="12">
        <f t="shared" si="291"/>
        <v>4.1258711146931512E-2</v>
      </c>
      <c r="L500" s="13"/>
      <c r="M500" s="20"/>
      <c r="N500" s="72">
        <f t="shared" si="292"/>
        <v>6.0875312894992373E-3</v>
      </c>
      <c r="O500" s="72">
        <f>AVERAGE(N$9:N500)</f>
        <v>9.5242869919668731E-3</v>
      </c>
      <c r="P500" s="71">
        <f t="shared" si="293"/>
        <v>0.12905560673789807</v>
      </c>
      <c r="Q500" s="83">
        <f t="shared" si="294"/>
        <v>1.6465000000000025E-2</v>
      </c>
      <c r="R500" s="64">
        <f t="shared" si="295"/>
        <v>6.7504505240541413E-2</v>
      </c>
      <c r="S500" s="92">
        <v>1.6465E-2</v>
      </c>
      <c r="T500" s="93" t="s">
        <v>108</v>
      </c>
    </row>
    <row r="501" spans="1:20" s="2" customFormat="1">
      <c r="C501" s="42"/>
      <c r="E501" s="45"/>
      <c r="F501" s="45"/>
      <c r="G501" s="5"/>
      <c r="L501" s="19"/>
      <c r="M501" s="19"/>
      <c r="N501" s="32"/>
      <c r="O501" s="32"/>
      <c r="P501" s="32"/>
      <c r="Q501" s="32"/>
      <c r="R501" s="32"/>
      <c r="S501" s="32"/>
    </row>
    <row r="502" spans="1:20" s="2" customFormat="1" ht="15.75">
      <c r="A502" s="43" t="s">
        <v>7</v>
      </c>
      <c r="E502" s="45"/>
      <c r="F502" s="45"/>
      <c r="G502" s="5"/>
      <c r="L502" s="19"/>
      <c r="M502" s="19"/>
      <c r="N502" s="32"/>
      <c r="O502" s="32"/>
      <c r="P502" s="32"/>
      <c r="Q502" s="32"/>
      <c r="R502" s="32"/>
      <c r="S502" s="32"/>
    </row>
    <row r="503" spans="1:20" s="2" customFormat="1" ht="15.75">
      <c r="A503" s="43" t="s">
        <v>8</v>
      </c>
      <c r="E503" s="45"/>
      <c r="F503" s="45"/>
      <c r="G503" s="5"/>
      <c r="N503" s="32"/>
      <c r="O503" s="32"/>
      <c r="P503" s="32"/>
      <c r="Q503" s="32"/>
      <c r="R503" s="32"/>
      <c r="S503" s="32"/>
    </row>
    <row r="504" spans="1:20" s="2" customFormat="1">
      <c r="E504" s="45"/>
      <c r="F504" s="45"/>
      <c r="G504" s="5"/>
      <c r="N504" s="32"/>
      <c r="O504" s="32"/>
      <c r="P504" s="32"/>
      <c r="Q504" s="32"/>
      <c r="R504" s="32"/>
      <c r="S504" s="32"/>
    </row>
    <row r="505" spans="1:20" s="2" customFormat="1" ht="47.25" customHeight="1">
      <c r="A505" s="105" t="s">
        <v>88</v>
      </c>
      <c r="B505" s="105"/>
      <c r="C505" s="105"/>
      <c r="D505" s="105"/>
      <c r="E505" s="105"/>
      <c r="F505" s="105"/>
      <c r="G505" s="105"/>
      <c r="H505" s="105"/>
      <c r="I505" s="105"/>
      <c r="J505" s="105"/>
      <c r="K505" s="105"/>
      <c r="L505" s="105"/>
      <c r="M505" s="105"/>
      <c r="N505" s="105"/>
      <c r="O505" s="105"/>
      <c r="P505" s="105"/>
      <c r="Q505" s="32"/>
      <c r="R505" s="32"/>
      <c r="S505" s="32"/>
    </row>
    <row r="506" spans="1:20">
      <c r="A506" s="32" t="s">
        <v>53</v>
      </c>
    </row>
    <row r="507" spans="1:20">
      <c r="A507" s="106" t="s">
        <v>90</v>
      </c>
      <c r="B507" s="106"/>
      <c r="C507" s="106"/>
      <c r="D507" s="106"/>
      <c r="E507" s="106"/>
      <c r="F507" s="106"/>
      <c r="G507" s="106"/>
      <c r="H507" s="106"/>
      <c r="I507" s="106"/>
      <c r="J507" s="106"/>
      <c r="K507" s="106"/>
      <c r="L507" s="106"/>
      <c r="M507" s="106"/>
      <c r="N507" s="106"/>
      <c r="O507" s="106"/>
      <c r="P507" s="106"/>
    </row>
    <row r="508" spans="1:20">
      <c r="A508" s="94" t="s">
        <v>95</v>
      </c>
    </row>
    <row r="509" spans="1:20" ht="30.2" customHeight="1">
      <c r="A509" s="107" t="s">
        <v>107</v>
      </c>
      <c r="B509" s="107"/>
      <c r="C509" s="107"/>
      <c r="D509" s="107"/>
      <c r="E509" s="107"/>
      <c r="F509" s="107"/>
      <c r="G509" s="107"/>
      <c r="H509" s="107"/>
      <c r="I509" s="107"/>
      <c r="J509" s="107"/>
      <c r="K509" s="107"/>
      <c r="L509" s="107"/>
      <c r="M509" s="107"/>
      <c r="N509" s="107"/>
      <c r="O509" s="107"/>
      <c r="P509" s="107"/>
    </row>
  </sheetData>
  <sheetProtection algorithmName="SHA-512" hashValue="PmdwI5kj1g1dw5JWxfkI1BIEc7TS9vB8VD03NdSqqnDDWtH6N5uL3A7mv12Z05xPermtsTeoSzrZWsnWy7sZug==" saltValue="/tAlfGHXBi5sKyoEBWRBuw==" spinCount="100000" sheet="1" objects="1" scenarios="1"/>
  <mergeCells count="4">
    <mergeCell ref="A1:P1"/>
    <mergeCell ref="A505:P505"/>
    <mergeCell ref="A507:P507"/>
    <mergeCell ref="A509:P509"/>
  </mergeCells>
  <phoneticPr fontId="0" type="noConversion"/>
  <printOptions horizontalCentered="1" gridLines="1"/>
  <pageMargins left="0" right="0" top="0.5" bottom="0.7" header="0.5" footer="0.45"/>
  <pageSetup scale="64" fitToHeight="0" orientation="landscape" r:id="rId1"/>
  <headerFooter alignWithMargins="0">
    <oddFooter>&amp;L&amp;D  &amp;T&amp;C&amp;P  of  &amp;N&amp;Rwlk  u:\excel\&amp;F</oddFooter>
  </headerFooter>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workbookViewId="0">
      <selection activeCell="D26" sqref="D26"/>
    </sheetView>
  </sheetViews>
  <sheetFormatPr defaultColWidth="9.1640625" defaultRowHeight="15"/>
  <cols>
    <col min="1" max="1" width="12.5" style="96" bestFit="1" customWidth="1"/>
    <col min="2" max="2" width="22.1640625" style="22" customWidth="1"/>
    <col min="3" max="3" width="19" style="22" bestFit="1" customWidth="1"/>
    <col min="4" max="4" width="14.5" style="2" bestFit="1" customWidth="1"/>
    <col min="5" max="16384" width="9.1640625" style="2"/>
  </cols>
  <sheetData>
    <row r="1" spans="1:3">
      <c r="A1" s="96" t="s">
        <v>96</v>
      </c>
      <c r="B1" s="22" t="s">
        <v>97</v>
      </c>
      <c r="C1" s="22" t="s">
        <v>98</v>
      </c>
    </row>
    <row r="2" spans="1:3">
      <c r="A2" s="96">
        <v>39994</v>
      </c>
      <c r="B2" s="22">
        <v>10.022609210000001</v>
      </c>
      <c r="C2" s="13">
        <v>0.12673000000000001</v>
      </c>
    </row>
    <row r="3" spans="1:3">
      <c r="A3" s="96">
        <v>40086</v>
      </c>
      <c r="B3" s="22">
        <v>10.578121660000001</v>
      </c>
      <c r="C3" s="13">
        <v>0.12855839999999999</v>
      </c>
    </row>
    <row r="4" spans="1:3">
      <c r="A4" s="96">
        <v>40178</v>
      </c>
      <c r="B4" s="22">
        <v>10.813925060000001</v>
      </c>
      <c r="C4" s="13">
        <v>0.1301205</v>
      </c>
    </row>
    <row r="5" spans="1:3">
      <c r="A5" s="96">
        <v>40268</v>
      </c>
      <c r="B5" s="22">
        <v>10.896069949999999</v>
      </c>
      <c r="C5" s="13">
        <v>0.13175480000000001</v>
      </c>
    </row>
    <row r="6" spans="1:3">
      <c r="A6" s="96">
        <v>40359</v>
      </c>
      <c r="B6" s="22">
        <v>10.506939320000001</v>
      </c>
      <c r="C6" s="13">
        <v>0.1334959</v>
      </c>
    </row>
    <row r="7" spans="1:3">
      <c r="A7" s="96">
        <v>40451</v>
      </c>
      <c r="B7" s="22">
        <v>11.04933902</v>
      </c>
      <c r="C7" s="13">
        <v>0.1334959</v>
      </c>
    </row>
    <row r="8" spans="1:3">
      <c r="A8" s="96">
        <v>40543</v>
      </c>
      <c r="B8" s="22">
        <v>11.44663613</v>
      </c>
      <c r="C8" s="13">
        <v>0.1334959</v>
      </c>
    </row>
    <row r="9" spans="1:3">
      <c r="A9" s="96">
        <v>40633</v>
      </c>
      <c r="B9" s="22">
        <v>12.08869179</v>
      </c>
      <c r="C9" s="13">
        <v>0.1334959</v>
      </c>
    </row>
    <row r="10" spans="1:3">
      <c r="A10" s="96">
        <v>40724</v>
      </c>
      <c r="B10" s="22">
        <v>12.28463749</v>
      </c>
      <c r="C10" s="13">
        <v>0.1334959</v>
      </c>
    </row>
    <row r="11" spans="1:3">
      <c r="A11" s="96">
        <v>40816</v>
      </c>
      <c r="B11" s="22">
        <v>11.760171250000001</v>
      </c>
      <c r="C11" s="13">
        <v>0.1334959</v>
      </c>
    </row>
    <row r="12" spans="1:3">
      <c r="A12" s="96">
        <v>40908</v>
      </c>
      <c r="B12" s="22">
        <v>11.52225157</v>
      </c>
      <c r="C12" s="13">
        <v>0.1334959</v>
      </c>
    </row>
    <row r="13" spans="1:3">
      <c r="A13" s="96">
        <v>40999</v>
      </c>
      <c r="B13" s="22">
        <v>12.02173311</v>
      </c>
      <c r="C13" s="13">
        <v>0.1334959</v>
      </c>
    </row>
    <row r="14" spans="1:3">
      <c r="A14" s="96">
        <v>41090</v>
      </c>
      <c r="B14" s="22">
        <v>11.932290480000001</v>
      </c>
      <c r="C14" s="13">
        <v>0.1334959</v>
      </c>
    </row>
    <row r="15" spans="1:3">
      <c r="A15" s="96">
        <v>41182</v>
      </c>
      <c r="B15" s="22">
        <v>12.06939459</v>
      </c>
      <c r="C15" s="13">
        <v>0.1334959</v>
      </c>
    </row>
    <row r="16" spans="1:3">
      <c r="A16" s="96">
        <v>41274</v>
      </c>
      <c r="B16" s="22">
        <v>12.196040869999999</v>
      </c>
      <c r="C16" s="13">
        <v>0.1334959</v>
      </c>
    </row>
    <row r="17" spans="1:4">
      <c r="A17" s="96">
        <v>41364</v>
      </c>
      <c r="B17" s="22">
        <v>12.4419355</v>
      </c>
      <c r="C17" s="13">
        <v>0.1334959</v>
      </c>
    </row>
    <row r="18" spans="1:4">
      <c r="A18" s="96">
        <v>41455</v>
      </c>
      <c r="B18" s="22">
        <v>12.45205498</v>
      </c>
      <c r="C18" s="13">
        <v>0.1334959</v>
      </c>
    </row>
    <row r="19" spans="1:4">
      <c r="A19" s="96">
        <v>41547</v>
      </c>
      <c r="B19" s="22">
        <v>12.79040382</v>
      </c>
      <c r="C19" s="13">
        <v>0.1334959</v>
      </c>
    </row>
    <row r="20" spans="1:4">
      <c r="A20" s="96">
        <v>41639</v>
      </c>
      <c r="B20" s="22">
        <v>13.17581807</v>
      </c>
      <c r="C20" s="13">
        <v>0.1339766</v>
      </c>
    </row>
    <row r="21" spans="1:4">
      <c r="A21" s="96">
        <v>41729</v>
      </c>
      <c r="B21" s="22">
        <v>13.41269067</v>
      </c>
      <c r="C21" s="13">
        <v>0.13451340000000001</v>
      </c>
    </row>
    <row r="22" spans="1:4">
      <c r="A22" s="96">
        <v>41820</v>
      </c>
      <c r="B22" s="22">
        <v>13.942050869999999</v>
      </c>
      <c r="C22" s="13">
        <v>0.13494929999999999</v>
      </c>
    </row>
    <row r="23" spans="1:4">
      <c r="A23" s="96">
        <v>41912</v>
      </c>
      <c r="B23" s="22">
        <v>14.03479598</v>
      </c>
      <c r="C23" s="13">
        <v>0.1353211</v>
      </c>
    </row>
    <row r="24" spans="1:4">
      <c r="A24" s="96">
        <v>42004</v>
      </c>
      <c r="B24" s="22">
        <v>13.862641760000001</v>
      </c>
      <c r="C24" s="13">
        <v>0.13553100000000001</v>
      </c>
    </row>
    <row r="25" spans="1:4">
      <c r="A25" s="96">
        <v>42094</v>
      </c>
      <c r="B25" s="22">
        <v>13.95721852</v>
      </c>
      <c r="C25" s="13">
        <v>0.13563990000000001</v>
      </c>
    </row>
    <row r="26" spans="1:4">
      <c r="A26" s="96">
        <v>42185</v>
      </c>
      <c r="B26" s="22">
        <v>13.97191419</v>
      </c>
      <c r="C26" s="13">
        <v>0.13581380000000001</v>
      </c>
    </row>
    <row r="27" spans="1:4">
      <c r="A27" s="96">
        <v>42277</v>
      </c>
      <c r="B27" s="22">
        <v>13.574469540000001</v>
      </c>
      <c r="C27" s="13">
        <v>0.1359378</v>
      </c>
    </row>
    <row r="28" spans="1:4">
      <c r="A28" s="96">
        <v>42369</v>
      </c>
      <c r="B28" s="22">
        <v>13.48028146</v>
      </c>
      <c r="C28" s="13">
        <v>0.13633529999999999</v>
      </c>
    </row>
    <row r="29" spans="1:4">
      <c r="A29" s="96">
        <v>42460</v>
      </c>
      <c r="B29" s="22">
        <v>13.43243964</v>
      </c>
      <c r="C29" s="35">
        <v>0.13735030000000001</v>
      </c>
    </row>
    <row r="30" spans="1:4">
      <c r="A30" s="96">
        <v>42551</v>
      </c>
      <c r="B30" s="45" t="s">
        <v>103</v>
      </c>
      <c r="C30" s="98">
        <v>0.13890440000000001</v>
      </c>
      <c r="D30" s="2" t="s">
        <v>99</v>
      </c>
    </row>
    <row r="32" spans="1:4">
      <c r="A32" s="96" t="s">
        <v>99</v>
      </c>
      <c r="B32" s="22" t="s">
        <v>100</v>
      </c>
      <c r="D32" s="22">
        <f>AVERAGE(B2:B29)</f>
        <v>12.34705594642857</v>
      </c>
    </row>
    <row r="33" spans="2:4" s="2" customFormat="1">
      <c r="B33" s="22" t="s">
        <v>106</v>
      </c>
      <c r="C33" s="22"/>
      <c r="D33" s="22"/>
    </row>
    <row r="34" spans="2:4" s="2" customFormat="1">
      <c r="B34" s="22" t="s">
        <v>101</v>
      </c>
      <c r="C34" s="22"/>
      <c r="D34" s="97">
        <v>4.4999999999999998E-2</v>
      </c>
    </row>
    <row r="35" spans="2:4" s="2" customFormat="1">
      <c r="B35" s="22" t="s">
        <v>102</v>
      </c>
      <c r="C35" s="22"/>
      <c r="D35" s="3">
        <v>4</v>
      </c>
    </row>
    <row r="37" spans="2:4" s="2" customFormat="1">
      <c r="B37" s="99" t="s">
        <v>104</v>
      </c>
      <c r="C37" s="22" t="s">
        <v>105</v>
      </c>
      <c r="D37" s="98">
        <f>(+D32*D34)/D35</f>
        <v>0.13890437939732142</v>
      </c>
    </row>
    <row r="38" spans="2:4" s="2" customFormat="1">
      <c r="B38" s="75">
        <v>4</v>
      </c>
      <c r="C38" s="22"/>
    </row>
  </sheetData>
  <sheetProtection algorithmName="SHA-512" hashValue="5WSsBvAazUa1qvbOe3ztuOgk3V3RqJ/VgLR8z5lXBk6HeCSElDK3tJwCrUGM7hbb4LoUHb16S5Jh9Uw/FE6VGw==" saltValue="Eoy0rI4Y0F7kFRpkogc4tw==" spinCount="100000" sheet="1" objects="1" scenarios="1"/>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How to Read the File</vt:lpstr>
      <vt:lpstr>Share Value and Distribution</vt:lpstr>
      <vt:lpstr>Example</vt:lpstr>
      <vt:lpstr>DATA</vt:lpstr>
      <vt:lpstr>'How to Read the File'!Print_Area</vt:lpstr>
      <vt:lpstr>'Share Value and Distribution'!Print_Area</vt:lpstr>
      <vt:lpstr>'Share Value and Distribution'!Print_Titles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Operations</dc:creator>
  <cp:lastModifiedBy>Vincent, Stephen</cp:lastModifiedBy>
  <cp:lastPrinted>2009-10-13T12:40:04Z</cp:lastPrinted>
  <dcterms:created xsi:type="dcterms:W3CDTF">1999-08-11T17:03:12Z</dcterms:created>
  <dcterms:modified xsi:type="dcterms:W3CDTF">2024-07-11T13:37:44Z</dcterms:modified>
</cp:coreProperties>
</file>